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6890" windowHeight="12120" activeTab="0"/>
  </bookViews>
  <sheets>
    <sheet name="KSAACF" sheetId="1" r:id="rId1"/>
    <sheet name="KSAACF Projected 2009 Budget" sheetId="2" r:id="rId2"/>
  </sheets>
  <definedNames/>
  <calcPr fullCalcOnLoad="1"/>
</workbook>
</file>

<file path=xl/comments1.xml><?xml version="1.0" encoding="utf-8"?>
<comments xmlns="http://schemas.openxmlformats.org/spreadsheetml/2006/main">
  <authors>
    <author>Richard L. Patch</author>
  </authors>
  <commentList>
    <comment ref="C14" authorId="0">
      <text>
        <r>
          <rPr>
            <b/>
            <sz val="8"/>
            <rFont val="Tahoma"/>
            <family val="0"/>
          </rPr>
          <t>Richard L. Patch:</t>
        </r>
        <r>
          <rPr>
            <sz val="8"/>
            <rFont val="Tahoma"/>
            <family val="0"/>
          </rPr>
          <t xml:space="preserve">
To be applied toward 2009 KSAACF Dues for Brian Dornbusch</t>
        </r>
      </text>
    </comment>
    <comment ref="D14" authorId="0">
      <text>
        <r>
          <rPr>
            <b/>
            <sz val="8"/>
            <rFont val="Tahoma"/>
            <family val="0"/>
          </rPr>
          <t>Richard L. Patch:</t>
        </r>
        <r>
          <rPr>
            <sz val="8"/>
            <rFont val="Tahoma"/>
            <family val="0"/>
          </rPr>
          <t xml:space="preserve">
To be applied toward 2009 KSAACF Dues for Brian Dornbusch</t>
        </r>
      </text>
    </comment>
  </commentList>
</comments>
</file>

<file path=xl/sharedStrings.xml><?xml version="1.0" encoding="utf-8"?>
<sst xmlns="http://schemas.openxmlformats.org/spreadsheetml/2006/main" count="118" uniqueCount="63">
  <si>
    <t>Beginning Balance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</si>
  <si>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</si>
  <si>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</si>
  <si>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</si>
  <si>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</si>
  <si>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</si>
  <si>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</si>
  <si>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</si>
  <si>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</si>
  <si>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</si>
  <si>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</si>
  <si>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</si>
  <si>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</si>
  <si>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 Revenue</t>
  </si>
  <si>
    <t>Total Disbursements</t>
  </si>
  <si>
    <t>Ending Balance</t>
  </si>
  <si>
    <t>REVENUE</t>
  </si>
  <si>
    <t>SUMMARY</t>
  </si>
  <si>
    <t>Dues</t>
  </si>
  <si>
    <t>Donations</t>
  </si>
  <si>
    <t>Fundraising</t>
  </si>
  <si>
    <t>DISBURSEMENTS</t>
  </si>
  <si>
    <t>Alumni Chapter Dues</t>
  </si>
  <si>
    <t>PO Box Fee</t>
  </si>
  <si>
    <t>Newsletter (Printing)</t>
  </si>
  <si>
    <t>Newsletter (Stamps)</t>
  </si>
  <si>
    <t>Housing Corporation</t>
  </si>
  <si>
    <t>Newsletter (Materials)</t>
  </si>
  <si>
    <t>Dividends</t>
  </si>
  <si>
    <t>Directory (Materials)</t>
  </si>
  <si>
    <t>Directory (Printing)</t>
  </si>
  <si>
    <t>UG Scholarship</t>
  </si>
  <si>
    <t>UG Rush Donation</t>
  </si>
  <si>
    <t>Total Monthly Cash</t>
  </si>
  <si>
    <t>TOTAL</t>
  </si>
  <si>
    <t>F Day Pkt (Stps&amp;Env)</t>
  </si>
  <si>
    <t>Extra Stuff</t>
  </si>
  <si>
    <t>Alumni Chapter Insur.</t>
  </si>
  <si>
    <t>PayPal Fee</t>
  </si>
  <si>
    <t>Memorial Fund</t>
  </si>
  <si>
    <t>MF Allocation</t>
  </si>
  <si>
    <t>Operating Allocation</t>
  </si>
  <si>
    <t>2009 Members</t>
  </si>
  <si>
    <t>10-Year Plaques (0)</t>
  </si>
  <si>
    <t>Tailgate Support?</t>
  </si>
  <si>
    <t>Anniversary Support?</t>
  </si>
  <si>
    <t>Dues Postcards</t>
  </si>
  <si>
    <t>Website (ksaacf.org)</t>
  </si>
  <si>
    <t>Brother-in-Need Fund</t>
  </si>
  <si>
    <t>KSAACF 2009 Budget</t>
  </si>
  <si>
    <t>2010 Members</t>
  </si>
  <si>
    <t>KSAACF 2009 Projected Budget</t>
  </si>
  <si>
    <t>Founders' Day Sppt?</t>
  </si>
  <si>
    <t>2008 Ending Balance</t>
  </si>
  <si>
    <t>2008 MF Allocation</t>
  </si>
  <si>
    <t>2008 BIN Allocation</t>
  </si>
  <si>
    <t>Check</t>
  </si>
  <si>
    <t>Craig Smith</t>
  </si>
  <si>
    <t>BIN Allocation: Jeff J.</t>
  </si>
  <si>
    <t>BIN Fund: Jeff J.</t>
  </si>
  <si>
    <t>KSAACF Golf Event</t>
  </si>
  <si>
    <t>KS Flag</t>
  </si>
  <si>
    <t>B. Dornbusch Mem.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</si>
</sst>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3">
    <font>
      <sz val="10"/>
      <name val="Arial"/>
      <family val="0"/>
    </font>
    <font>
      <sz val="14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medium"/>
      <top style="medium"/>
      <bottom style="medium"/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thick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ck"/>
      <top style="medium"/>
      <bottom style="medium"/>
    </border>
    <border>
      <left style="thin"/>
      <right style="thick"/>
      <top>
        <color indexed="63"/>
      </top>
      <bottom style="thick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ck"/>
      <top style="medium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ck"/>
      <right style="medium"/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14" xfId="0" applyBorder="1" applyAlignment="1">
      <alignment horizontal="right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NumberFormat="1" applyFont="1" applyBorder="1" applyAlignment="1">
      <alignment horizontal="right"/>
    </xf>
    <xf numFmtId="2" fontId="0" fillId="0" borderId="0" xfId="0" applyNumberFormat="1" applyBorder="1" applyAlignment="1">
      <alignment horizontal="right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right"/>
    </xf>
    <xf numFmtId="0" fontId="0" fillId="0" borderId="17" xfId="0" applyBorder="1" applyAlignment="1">
      <alignment horizontal="right"/>
    </xf>
    <xf numFmtId="0" fontId="0" fillId="0" borderId="19" xfId="0" applyBorder="1" applyAlignment="1">
      <alignment horizontal="right"/>
    </xf>
    <xf numFmtId="2" fontId="0" fillId="0" borderId="18" xfId="0" applyNumberFormat="1" applyBorder="1" applyAlignment="1">
      <alignment horizontal="right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right"/>
    </xf>
    <xf numFmtId="0" fontId="0" fillId="0" borderId="20" xfId="0" applyBorder="1" applyAlignment="1">
      <alignment horizontal="right"/>
    </xf>
    <xf numFmtId="2" fontId="0" fillId="0" borderId="21" xfId="0" applyNumberFormat="1" applyBorder="1" applyAlignment="1">
      <alignment horizontal="right"/>
    </xf>
    <xf numFmtId="0" fontId="0" fillId="0" borderId="22" xfId="0" applyBorder="1" applyAlignment="1">
      <alignment horizontal="right"/>
    </xf>
    <xf numFmtId="4" fontId="0" fillId="0" borderId="23" xfId="0" applyNumberFormat="1" applyFont="1" applyBorder="1" applyAlignment="1">
      <alignment horizontal="right"/>
    </xf>
    <xf numFmtId="4" fontId="0" fillId="0" borderId="0" xfId="0" applyNumberFormat="1" applyBorder="1" applyAlignment="1">
      <alignment horizontal="right"/>
    </xf>
    <xf numFmtId="4" fontId="2" fillId="0" borderId="24" xfId="0" applyNumberFormat="1" applyFont="1" applyBorder="1" applyAlignment="1">
      <alignment horizontal="right"/>
    </xf>
    <xf numFmtId="4" fontId="0" fillId="0" borderId="18" xfId="0" applyNumberFormat="1" applyBorder="1" applyAlignment="1">
      <alignment horizontal="right"/>
    </xf>
    <xf numFmtId="4" fontId="2" fillId="0" borderId="25" xfId="0" applyNumberFormat="1" applyFont="1" applyBorder="1" applyAlignment="1">
      <alignment horizontal="right"/>
    </xf>
    <xf numFmtId="4" fontId="0" fillId="0" borderId="21" xfId="0" applyNumberFormat="1" applyBorder="1" applyAlignment="1">
      <alignment horizontal="right"/>
    </xf>
    <xf numFmtId="4" fontId="2" fillId="0" borderId="15" xfId="0" applyNumberFormat="1" applyFont="1" applyBorder="1" applyAlignment="1">
      <alignment horizontal="right"/>
    </xf>
    <xf numFmtId="4" fontId="0" fillId="0" borderId="23" xfId="0" applyNumberFormat="1" applyBorder="1" applyAlignment="1">
      <alignment horizontal="right"/>
    </xf>
    <xf numFmtId="4" fontId="0" fillId="0" borderId="26" xfId="0" applyNumberFormat="1" applyBorder="1" applyAlignment="1">
      <alignment horizontal="right"/>
    </xf>
    <xf numFmtId="0" fontId="0" fillId="0" borderId="27" xfId="0" applyBorder="1" applyAlignment="1">
      <alignment/>
    </xf>
    <xf numFmtId="4" fontId="2" fillId="0" borderId="28" xfId="0" applyNumberFormat="1" applyFont="1" applyBorder="1" applyAlignment="1">
      <alignment horizontal="right"/>
    </xf>
    <xf numFmtId="0" fontId="0" fillId="0" borderId="11" xfId="0" applyFill="1" applyBorder="1" applyAlignment="1">
      <alignment/>
    </xf>
    <xf numFmtId="0" fontId="4" fillId="0" borderId="29" xfId="53" applyFont="1" applyBorder="1" applyAlignment="1" applyProtection="1">
      <alignment/>
      <protection/>
    </xf>
    <xf numFmtId="4" fontId="2" fillId="0" borderId="30" xfId="0" applyNumberFormat="1" applyFont="1" applyBorder="1" applyAlignment="1">
      <alignment horizontal="right"/>
    </xf>
    <xf numFmtId="0" fontId="0" fillId="33" borderId="31" xfId="0" applyFill="1" applyBorder="1" applyAlignment="1">
      <alignment/>
    </xf>
    <xf numFmtId="4" fontId="0" fillId="33" borderId="32" xfId="0" applyNumberFormat="1" applyFill="1" applyBorder="1" applyAlignment="1">
      <alignment horizontal="right"/>
    </xf>
    <xf numFmtId="4" fontId="0" fillId="33" borderId="33" xfId="0" applyNumberFormat="1" applyFill="1" applyBorder="1" applyAlignment="1">
      <alignment horizontal="right"/>
    </xf>
    <xf numFmtId="4" fontId="2" fillId="33" borderId="34" xfId="0" applyNumberFormat="1" applyFont="1" applyFill="1" applyBorder="1" applyAlignment="1">
      <alignment horizontal="right"/>
    </xf>
    <xf numFmtId="4" fontId="0" fillId="0" borderId="35" xfId="0" applyNumberFormat="1" applyBorder="1" applyAlignment="1">
      <alignment horizontal="right"/>
    </xf>
    <xf numFmtId="4" fontId="0" fillId="33" borderId="36" xfId="0" applyNumberFormat="1" applyFill="1" applyBorder="1" applyAlignment="1">
      <alignment horizontal="right"/>
    </xf>
    <xf numFmtId="0" fontId="0" fillId="0" borderId="37" xfId="0" applyBorder="1" applyAlignment="1">
      <alignment/>
    </xf>
    <xf numFmtId="0" fontId="1" fillId="0" borderId="38" xfId="0" applyFont="1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9" xfId="0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ksaacf.org/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ksaacf.org/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6"/>
  <sheetViews>
    <sheetView tabSelected="1" zoomScalePageLayoutView="0" workbookViewId="0" topLeftCell="A1">
      <selection activeCell="A1" sqref="A1:N1"/>
    </sheetView>
  </sheetViews>
  <sheetFormatPr defaultColWidth="9.140625" defaultRowHeight="12.75"/>
  <cols>
    <col min="1" max="1" width="19.28125" style="0" bestFit="1" customWidth="1"/>
    <col min="2" max="14" width="8.57421875" style="0" customWidth="1"/>
  </cols>
  <sheetData>
    <row r="1" spans="1:14" ht="19.5" thickBot="1" thickTop="1">
      <c r="A1" s="46" t="s">
        <v>49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8"/>
    </row>
    <row r="2" spans="1:14" ht="13.5" thickBot="1">
      <c r="A2" s="1" t="s">
        <v>17</v>
      </c>
      <c r="B2" s="15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  <c r="M2" s="20" t="s">
        <v>12</v>
      </c>
      <c r="N2" s="8" t="s">
        <v>34</v>
      </c>
    </row>
    <row r="3" spans="1:14" ht="12.75">
      <c r="A3" s="2" t="s">
        <v>0</v>
      </c>
      <c r="B3" s="25">
        <f>B50</f>
        <v>3281.37</v>
      </c>
      <c r="C3" s="26">
        <f aca="true" t="shared" si="0" ref="C3:M3">B10</f>
        <v>3745.5</v>
      </c>
      <c r="D3" s="26">
        <f t="shared" si="0"/>
        <v>4029.03</v>
      </c>
      <c r="E3" s="26">
        <f t="shared" si="0"/>
        <v>4193.66</v>
      </c>
      <c r="F3" s="26">
        <f t="shared" si="0"/>
        <v>4263.2</v>
      </c>
      <c r="G3" s="26">
        <f t="shared" si="0"/>
        <v>4263.67</v>
      </c>
      <c r="H3" s="26">
        <f t="shared" si="0"/>
        <v>4084.08</v>
      </c>
      <c r="I3" s="26">
        <f t="shared" si="0"/>
        <v>4068.45</v>
      </c>
      <c r="J3" s="26">
        <f t="shared" si="0"/>
        <v>4068.7999999999997</v>
      </c>
      <c r="K3" s="26">
        <f t="shared" si="0"/>
        <v>3269.12</v>
      </c>
      <c r="L3" s="26">
        <f t="shared" si="0"/>
        <v>3269.4</v>
      </c>
      <c r="M3" s="30">
        <f t="shared" si="0"/>
        <v>3269.67</v>
      </c>
      <c r="N3" s="27"/>
    </row>
    <row r="4" spans="1:14" ht="12.75">
      <c r="A4" s="2" t="s">
        <v>13</v>
      </c>
      <c r="B4" s="28">
        <f aca="true" t="shared" si="1" ref="B4:M4">SUM(B13:B18)</f>
        <v>571.47</v>
      </c>
      <c r="C4" s="26">
        <f t="shared" si="1"/>
        <v>287.49</v>
      </c>
      <c r="D4" s="26">
        <f t="shared" si="1"/>
        <v>255.86</v>
      </c>
      <c r="E4" s="26">
        <f t="shared" si="1"/>
        <v>70.86</v>
      </c>
      <c r="F4" s="26">
        <f t="shared" si="1"/>
        <v>0.47</v>
      </c>
      <c r="G4" s="26">
        <f t="shared" si="1"/>
        <v>140.35</v>
      </c>
      <c r="H4" s="26">
        <f t="shared" si="1"/>
        <v>0.35</v>
      </c>
      <c r="I4" s="26">
        <f t="shared" si="1"/>
        <v>0.35</v>
      </c>
      <c r="J4" s="26">
        <f t="shared" si="1"/>
        <v>0.32</v>
      </c>
      <c r="K4" s="26">
        <f t="shared" si="1"/>
        <v>0.28</v>
      </c>
      <c r="L4" s="26">
        <f t="shared" si="1"/>
        <v>0.27</v>
      </c>
      <c r="M4" s="30">
        <f t="shared" si="1"/>
        <v>0.28</v>
      </c>
      <c r="N4" s="29">
        <f>SUM(B4:M4)</f>
        <v>1328.3499999999997</v>
      </c>
    </row>
    <row r="5" spans="1:14" ht="12.75">
      <c r="A5" s="2" t="s">
        <v>14</v>
      </c>
      <c r="B5" s="28">
        <f aca="true" t="shared" si="2" ref="B5:M5">SUM(B21:B44)</f>
        <v>107.33999999999999</v>
      </c>
      <c r="C5" s="26">
        <f t="shared" si="2"/>
        <v>3.96</v>
      </c>
      <c r="D5" s="26">
        <f t="shared" si="2"/>
        <v>91.23</v>
      </c>
      <c r="E5" s="26">
        <f t="shared" si="2"/>
        <v>1.32</v>
      </c>
      <c r="F5" s="26">
        <f t="shared" si="2"/>
        <v>0</v>
      </c>
      <c r="G5" s="26">
        <f t="shared" si="2"/>
        <v>319.94</v>
      </c>
      <c r="H5" s="26">
        <f t="shared" si="2"/>
        <v>15.98</v>
      </c>
      <c r="I5" s="26">
        <f t="shared" si="2"/>
        <v>0</v>
      </c>
      <c r="J5" s="26">
        <f t="shared" si="2"/>
        <v>800</v>
      </c>
      <c r="K5" s="26">
        <f t="shared" si="2"/>
        <v>0</v>
      </c>
      <c r="L5" s="26">
        <f t="shared" si="2"/>
        <v>0</v>
      </c>
      <c r="M5" s="30">
        <f t="shared" si="2"/>
        <v>87.5</v>
      </c>
      <c r="N5" s="29">
        <f aca="true" t="shared" si="3" ref="N5:N36">SUM(B5:M5)</f>
        <v>1427.27</v>
      </c>
    </row>
    <row r="6" spans="1:14" ht="13.5" thickBot="1">
      <c r="A6" s="2" t="s">
        <v>33</v>
      </c>
      <c r="B6" s="28">
        <f>B4-B5</f>
        <v>464.13000000000005</v>
      </c>
      <c r="C6" s="26">
        <f aca="true" t="shared" si="4" ref="C6:M6">C4-C5</f>
        <v>283.53000000000003</v>
      </c>
      <c r="D6" s="26">
        <f t="shared" si="4"/>
        <v>164.63</v>
      </c>
      <c r="E6" s="26">
        <f t="shared" si="4"/>
        <v>69.54</v>
      </c>
      <c r="F6" s="26">
        <f t="shared" si="4"/>
        <v>0.47</v>
      </c>
      <c r="G6" s="26">
        <f t="shared" si="4"/>
        <v>-179.59</v>
      </c>
      <c r="H6" s="26">
        <f t="shared" si="4"/>
        <v>-15.63</v>
      </c>
      <c r="I6" s="26">
        <f t="shared" si="4"/>
        <v>0.35</v>
      </c>
      <c r="J6" s="26">
        <f t="shared" si="4"/>
        <v>-799.68</v>
      </c>
      <c r="K6" s="26">
        <f t="shared" si="4"/>
        <v>0.28</v>
      </c>
      <c r="L6" s="26">
        <f t="shared" si="4"/>
        <v>0.27</v>
      </c>
      <c r="M6" s="30">
        <f t="shared" si="4"/>
        <v>-87.22</v>
      </c>
      <c r="N6" s="29">
        <f t="shared" si="3"/>
        <v>-98.91999999999989</v>
      </c>
    </row>
    <row r="7" spans="1:14" ht="12.75">
      <c r="A7" s="34" t="s">
        <v>40</v>
      </c>
      <c r="B7" s="32">
        <f>B51+B46*2+B15-B37</f>
        <v>-97.42</v>
      </c>
      <c r="C7" s="33">
        <f aca="true" t="shared" si="5" ref="C7:M7">B7+C46*2+C15-C37</f>
        <v>-81.42</v>
      </c>
      <c r="D7" s="33">
        <f t="shared" si="5"/>
        <v>-71.42</v>
      </c>
      <c r="E7" s="33">
        <f t="shared" si="5"/>
        <v>-67.42</v>
      </c>
      <c r="F7" s="33">
        <f t="shared" si="5"/>
        <v>-67.42</v>
      </c>
      <c r="G7" s="33">
        <f t="shared" si="5"/>
        <v>-61.42</v>
      </c>
      <c r="H7" s="33">
        <f t="shared" si="5"/>
        <v>-61.42</v>
      </c>
      <c r="I7" s="33">
        <f t="shared" si="5"/>
        <v>-61.42</v>
      </c>
      <c r="J7" s="33">
        <f t="shared" si="5"/>
        <v>-61.42</v>
      </c>
      <c r="K7" s="33">
        <f t="shared" si="5"/>
        <v>-61.42</v>
      </c>
      <c r="L7" s="33">
        <f t="shared" si="5"/>
        <v>-61.42</v>
      </c>
      <c r="M7" s="33">
        <f t="shared" si="5"/>
        <v>-61.42</v>
      </c>
      <c r="N7" s="35">
        <f>M7</f>
        <v>-61.42</v>
      </c>
    </row>
    <row r="8" spans="1:14" ht="12.75">
      <c r="A8" s="2" t="s">
        <v>58</v>
      </c>
      <c r="B8" s="28">
        <f>B52+B16-B38</f>
        <v>1801.57</v>
      </c>
      <c r="C8" s="26">
        <f>B8+C16-C38</f>
        <v>1801.57</v>
      </c>
      <c r="D8" s="26">
        <f aca="true" t="shared" si="6" ref="D8:M8">C8+D16-D38</f>
        <v>1801.57</v>
      </c>
      <c r="E8" s="26">
        <f t="shared" si="6"/>
        <v>1801.57</v>
      </c>
      <c r="F8" s="26">
        <f t="shared" si="6"/>
        <v>1801.57</v>
      </c>
      <c r="G8" s="26">
        <f t="shared" si="6"/>
        <v>1801.57</v>
      </c>
      <c r="H8" s="26">
        <f t="shared" si="6"/>
        <v>1801.57</v>
      </c>
      <c r="I8" s="26">
        <f t="shared" si="6"/>
        <v>1801.57</v>
      </c>
      <c r="J8" s="26">
        <f t="shared" si="6"/>
        <v>1801.57</v>
      </c>
      <c r="K8" s="26">
        <f t="shared" si="6"/>
        <v>1801.57</v>
      </c>
      <c r="L8" s="26">
        <f t="shared" si="6"/>
        <v>1801.57</v>
      </c>
      <c r="M8" s="26">
        <f t="shared" si="6"/>
        <v>1801.57</v>
      </c>
      <c r="N8" s="38">
        <f>M8</f>
        <v>1801.57</v>
      </c>
    </row>
    <row r="9" spans="1:14" ht="13.5" thickBot="1">
      <c r="A9" s="39" t="s">
        <v>41</v>
      </c>
      <c r="B9" s="40">
        <f>B10-SUM(B7:B8)</f>
        <v>2041.3500000000001</v>
      </c>
      <c r="C9" s="41">
        <f>C10-SUM(C7:C8)</f>
        <v>2308.88</v>
      </c>
      <c r="D9" s="41">
        <f>D10-SUM(D7:D8)</f>
        <v>2463.51</v>
      </c>
      <c r="E9" s="41">
        <f>E10-SUM(E7:E8)</f>
        <v>2529.05</v>
      </c>
      <c r="F9" s="41">
        <f aca="true" t="shared" si="7" ref="F9:M9">F10-SUM(F7:F8)</f>
        <v>2529.5200000000004</v>
      </c>
      <c r="G9" s="41">
        <f t="shared" si="7"/>
        <v>2343.9300000000003</v>
      </c>
      <c r="H9" s="41">
        <f t="shared" si="7"/>
        <v>2328.3</v>
      </c>
      <c r="I9" s="41">
        <f t="shared" si="7"/>
        <v>2328.6499999999996</v>
      </c>
      <c r="J9" s="41">
        <f t="shared" si="7"/>
        <v>1528.97</v>
      </c>
      <c r="K9" s="41">
        <f t="shared" si="7"/>
        <v>1529.2500000000002</v>
      </c>
      <c r="L9" s="41">
        <f t="shared" si="7"/>
        <v>1529.5200000000002</v>
      </c>
      <c r="M9" s="41">
        <f t="shared" si="7"/>
        <v>1442.3000000000004</v>
      </c>
      <c r="N9" s="42">
        <f>M9</f>
        <v>1442.3000000000004</v>
      </c>
    </row>
    <row r="10" spans="1:14" ht="12.75">
      <c r="A10" s="2" t="s">
        <v>15</v>
      </c>
      <c r="B10" s="28">
        <f>B3+B6</f>
        <v>3745.5</v>
      </c>
      <c r="C10" s="26">
        <f aca="true" t="shared" si="8" ref="C10:L10">C3+C6</f>
        <v>4029.03</v>
      </c>
      <c r="D10" s="26">
        <f t="shared" si="8"/>
        <v>4193.66</v>
      </c>
      <c r="E10" s="26">
        <f t="shared" si="8"/>
        <v>4263.2</v>
      </c>
      <c r="F10" s="33">
        <f t="shared" si="8"/>
        <v>4263.67</v>
      </c>
      <c r="G10" s="26">
        <f t="shared" si="8"/>
        <v>4084.08</v>
      </c>
      <c r="H10" s="26">
        <f t="shared" si="8"/>
        <v>4068.45</v>
      </c>
      <c r="I10" s="26">
        <f t="shared" si="8"/>
        <v>4068.7999999999997</v>
      </c>
      <c r="J10" s="26">
        <f t="shared" si="8"/>
        <v>3269.12</v>
      </c>
      <c r="K10" s="26">
        <f t="shared" si="8"/>
        <v>3269.4</v>
      </c>
      <c r="L10" s="26">
        <f t="shared" si="8"/>
        <v>3269.67</v>
      </c>
      <c r="M10" s="30">
        <f>M3+M6</f>
        <v>3182.4500000000003</v>
      </c>
      <c r="N10" s="29">
        <f>M10</f>
        <v>3182.4500000000003</v>
      </c>
    </row>
    <row r="11" spans="1:14" ht="13.5" thickBot="1">
      <c r="A11" s="2"/>
      <c r="B11" s="16"/>
      <c r="C11" s="5"/>
      <c r="D11" s="5"/>
      <c r="E11" s="5"/>
      <c r="F11" s="5"/>
      <c r="G11" s="5"/>
      <c r="H11" s="5"/>
      <c r="I11" s="5"/>
      <c r="J11" s="5"/>
      <c r="K11" s="5"/>
      <c r="L11" s="5"/>
      <c r="M11" s="21"/>
      <c r="N11" s="29"/>
    </row>
    <row r="12" spans="1:14" ht="13.5" thickBot="1">
      <c r="A12" s="1" t="s">
        <v>16</v>
      </c>
      <c r="B12" s="17"/>
      <c r="C12" s="6"/>
      <c r="D12" s="6"/>
      <c r="E12" s="6"/>
      <c r="F12" s="6"/>
      <c r="G12" s="6"/>
      <c r="H12" s="6"/>
      <c r="I12" s="6"/>
      <c r="J12" s="6"/>
      <c r="K12" s="6"/>
      <c r="L12" s="6"/>
      <c r="M12" s="22"/>
      <c r="N12" s="31"/>
    </row>
    <row r="13" spans="1:14" ht="12.75">
      <c r="A13" s="2" t="s">
        <v>18</v>
      </c>
      <c r="B13" s="16">
        <v>70</v>
      </c>
      <c r="C13" s="5">
        <v>280</v>
      </c>
      <c r="D13" s="5">
        <v>250</v>
      </c>
      <c r="E13" s="5">
        <v>70</v>
      </c>
      <c r="F13" s="5"/>
      <c r="G13" s="5">
        <v>140</v>
      </c>
      <c r="H13" s="5"/>
      <c r="I13" s="5"/>
      <c r="J13" s="5"/>
      <c r="K13" s="5"/>
      <c r="L13" s="5"/>
      <c r="M13" s="21"/>
      <c r="N13" s="29">
        <f t="shared" si="3"/>
        <v>810</v>
      </c>
    </row>
    <row r="14" spans="1:14" ht="12.75">
      <c r="A14" s="2" t="s">
        <v>19</v>
      </c>
      <c r="B14" s="16"/>
      <c r="C14" s="5">
        <v>6</v>
      </c>
      <c r="D14" s="5">
        <v>5</v>
      </c>
      <c r="E14" s="5"/>
      <c r="F14" s="5"/>
      <c r="G14" s="5"/>
      <c r="H14" s="5"/>
      <c r="I14" s="5"/>
      <c r="J14" s="5"/>
      <c r="K14" s="5"/>
      <c r="L14" s="5"/>
      <c r="M14" s="21"/>
      <c r="N14" s="29">
        <f t="shared" si="3"/>
        <v>11</v>
      </c>
    </row>
    <row r="15" spans="1:14" ht="12.75">
      <c r="A15" s="2" t="s">
        <v>39</v>
      </c>
      <c r="B15" s="16"/>
      <c r="C15" s="5"/>
      <c r="D15" s="5"/>
      <c r="E15" s="5"/>
      <c r="F15" s="5"/>
      <c r="G15" s="5"/>
      <c r="H15" s="5"/>
      <c r="I15" s="5"/>
      <c r="J15" s="5"/>
      <c r="K15" s="5"/>
      <c r="L15" s="5"/>
      <c r="M15" s="21"/>
      <c r="N15" s="29">
        <f t="shared" si="3"/>
        <v>0</v>
      </c>
    </row>
    <row r="16" spans="1:14" ht="12.75">
      <c r="A16" s="2" t="s">
        <v>59</v>
      </c>
      <c r="B16" s="16">
        <v>500</v>
      </c>
      <c r="C16" s="5"/>
      <c r="D16" s="5"/>
      <c r="E16" s="5"/>
      <c r="F16" s="5"/>
      <c r="G16" s="5"/>
      <c r="H16" s="5"/>
      <c r="I16" s="5"/>
      <c r="J16" s="5"/>
      <c r="K16" s="5"/>
      <c r="L16" s="5"/>
      <c r="M16" s="21"/>
      <c r="N16" s="29">
        <f t="shared" si="3"/>
        <v>500</v>
      </c>
    </row>
    <row r="17" spans="1:14" ht="12.75">
      <c r="A17" s="2" t="s">
        <v>20</v>
      </c>
      <c r="B17" s="16"/>
      <c r="C17" s="5"/>
      <c r="D17" s="5"/>
      <c r="E17" s="5"/>
      <c r="F17" s="5"/>
      <c r="G17" s="5"/>
      <c r="H17" s="5"/>
      <c r="I17" s="5"/>
      <c r="J17" s="5"/>
      <c r="K17" s="5"/>
      <c r="L17" s="5"/>
      <c r="M17" s="21"/>
      <c r="N17" s="29">
        <f t="shared" si="3"/>
        <v>0</v>
      </c>
    </row>
    <row r="18" spans="1:14" ht="12.75">
      <c r="A18" s="2" t="s">
        <v>28</v>
      </c>
      <c r="B18" s="16">
        <v>1.47</v>
      </c>
      <c r="C18" s="5">
        <v>1.49</v>
      </c>
      <c r="D18" s="5">
        <v>0.86</v>
      </c>
      <c r="E18" s="5">
        <v>0.86</v>
      </c>
      <c r="F18" s="5">
        <v>0.47</v>
      </c>
      <c r="G18" s="5">
        <v>0.35</v>
      </c>
      <c r="H18" s="14">
        <v>0.35</v>
      </c>
      <c r="I18" s="5">
        <v>0.35</v>
      </c>
      <c r="J18" s="5">
        <v>0.32</v>
      </c>
      <c r="K18" s="5">
        <v>0.28</v>
      </c>
      <c r="L18" s="5">
        <v>0.27</v>
      </c>
      <c r="M18" s="21">
        <v>0.28</v>
      </c>
      <c r="N18" s="29">
        <f t="shared" si="3"/>
        <v>7.349999999999999</v>
      </c>
    </row>
    <row r="19" spans="1:14" ht="13.5" thickBot="1">
      <c r="A19" s="2"/>
      <c r="B19" s="16"/>
      <c r="C19" s="5"/>
      <c r="D19" s="5"/>
      <c r="E19" s="5"/>
      <c r="F19" s="5"/>
      <c r="G19" s="5"/>
      <c r="H19" s="5"/>
      <c r="I19" s="5"/>
      <c r="J19" s="5"/>
      <c r="K19" s="5"/>
      <c r="L19" s="5"/>
      <c r="M19" s="21"/>
      <c r="N19" s="29"/>
    </row>
    <row r="20" spans="1:14" ht="13.5" thickBot="1">
      <c r="A20" s="1" t="s">
        <v>21</v>
      </c>
      <c r="B20" s="17"/>
      <c r="C20" s="6"/>
      <c r="D20" s="6"/>
      <c r="E20" s="6"/>
      <c r="F20" s="6"/>
      <c r="G20" s="6"/>
      <c r="H20" s="6"/>
      <c r="I20" s="6"/>
      <c r="J20" s="6"/>
      <c r="K20" s="6"/>
      <c r="L20" s="6"/>
      <c r="M20" s="22"/>
      <c r="N20" s="31"/>
    </row>
    <row r="21" spans="1:14" ht="12.75">
      <c r="A21" s="2" t="s">
        <v>22</v>
      </c>
      <c r="B21" s="16"/>
      <c r="C21" s="5"/>
      <c r="D21" s="5"/>
      <c r="E21" s="5"/>
      <c r="F21" s="5"/>
      <c r="G21" s="5"/>
      <c r="H21" s="5"/>
      <c r="I21" s="5"/>
      <c r="J21" s="5">
        <v>50</v>
      </c>
      <c r="K21" s="5"/>
      <c r="L21" s="5"/>
      <c r="M21" s="21"/>
      <c r="N21" s="29">
        <f t="shared" si="3"/>
        <v>50</v>
      </c>
    </row>
    <row r="22" spans="1:14" ht="12.75">
      <c r="A22" s="11" t="s">
        <v>37</v>
      </c>
      <c r="B22" s="16"/>
      <c r="C22" s="5"/>
      <c r="D22" s="5"/>
      <c r="E22" s="5"/>
      <c r="F22" s="5"/>
      <c r="G22" s="5"/>
      <c r="H22" s="5"/>
      <c r="I22" s="5"/>
      <c r="J22" s="5">
        <v>250</v>
      </c>
      <c r="K22" s="5"/>
      <c r="L22" s="5"/>
      <c r="M22" s="21"/>
      <c r="N22" s="29">
        <f t="shared" si="3"/>
        <v>250</v>
      </c>
    </row>
    <row r="23" spans="1:14" ht="12.75">
      <c r="A23" s="2" t="s">
        <v>23</v>
      </c>
      <c r="B23" s="16"/>
      <c r="C23" s="5"/>
      <c r="D23" s="5"/>
      <c r="E23" s="5"/>
      <c r="F23" s="5"/>
      <c r="G23" s="5">
        <v>44</v>
      </c>
      <c r="H23" s="5"/>
      <c r="I23" s="5"/>
      <c r="J23" s="5"/>
      <c r="K23" s="5"/>
      <c r="L23" s="5"/>
      <c r="M23" s="21"/>
      <c r="N23" s="29">
        <f t="shared" si="3"/>
        <v>44</v>
      </c>
    </row>
    <row r="24" spans="1:14" ht="12.75">
      <c r="A24" s="2" t="s">
        <v>26</v>
      </c>
      <c r="B24" s="16"/>
      <c r="C24" s="5"/>
      <c r="D24" s="5"/>
      <c r="E24" s="5"/>
      <c r="F24" s="5"/>
      <c r="G24" s="5"/>
      <c r="H24" s="5"/>
      <c r="I24" s="5"/>
      <c r="J24" s="5"/>
      <c r="K24" s="5"/>
      <c r="L24" s="5"/>
      <c r="M24" s="23">
        <f>N46*3.5</f>
        <v>87.5</v>
      </c>
      <c r="N24" s="29">
        <f t="shared" si="3"/>
        <v>87.5</v>
      </c>
    </row>
    <row r="25" spans="1:14" ht="12.75">
      <c r="A25" s="37" t="s">
        <v>47</v>
      </c>
      <c r="B25" s="16"/>
      <c r="C25" s="5"/>
      <c r="D25" s="5">
        <v>91.23</v>
      </c>
      <c r="E25" s="5"/>
      <c r="F25" s="5"/>
      <c r="G25" s="5"/>
      <c r="H25" s="5"/>
      <c r="I25" s="5"/>
      <c r="J25" s="5"/>
      <c r="K25" s="5"/>
      <c r="L25" s="5"/>
      <c r="M25" s="23"/>
      <c r="N25" s="29">
        <f t="shared" si="3"/>
        <v>91.23</v>
      </c>
    </row>
    <row r="26" spans="1:14" ht="12.75">
      <c r="A26" s="2" t="s">
        <v>27</v>
      </c>
      <c r="B26" s="16"/>
      <c r="C26" s="5"/>
      <c r="D26" s="12"/>
      <c r="E26" s="5"/>
      <c r="F26" s="5"/>
      <c r="G26" s="12"/>
      <c r="H26" s="5"/>
      <c r="I26" s="5"/>
      <c r="J26" s="5"/>
      <c r="K26" s="5"/>
      <c r="L26" s="5"/>
      <c r="M26" s="21"/>
      <c r="N26" s="29">
        <f t="shared" si="3"/>
        <v>0</v>
      </c>
    </row>
    <row r="27" spans="1:14" ht="12.75">
      <c r="A27" s="2" t="s">
        <v>24</v>
      </c>
      <c r="B27" s="16"/>
      <c r="C27" s="5"/>
      <c r="D27" s="12"/>
      <c r="E27" s="5"/>
      <c r="F27" s="5"/>
      <c r="G27" s="12"/>
      <c r="H27" s="5"/>
      <c r="I27" s="5"/>
      <c r="J27" s="5"/>
      <c r="K27" s="5"/>
      <c r="L27" s="5"/>
      <c r="M27" s="21"/>
      <c r="N27" s="29">
        <f t="shared" si="3"/>
        <v>0</v>
      </c>
    </row>
    <row r="28" spans="1:14" ht="12.75">
      <c r="A28" s="2" t="s">
        <v>25</v>
      </c>
      <c r="B28" s="16"/>
      <c r="C28" s="5"/>
      <c r="D28" s="12"/>
      <c r="E28" s="5"/>
      <c r="F28" s="5"/>
      <c r="G28" s="12"/>
      <c r="H28" s="5"/>
      <c r="I28" s="5"/>
      <c r="J28" s="5"/>
      <c r="K28" s="5"/>
      <c r="L28" s="5"/>
      <c r="M28" s="21"/>
      <c r="N28" s="29">
        <f t="shared" si="3"/>
        <v>0</v>
      </c>
    </row>
    <row r="29" spans="1:14" ht="12.75">
      <c r="A29" s="2" t="s">
        <v>29</v>
      </c>
      <c r="B29" s="16"/>
      <c r="C29" s="5"/>
      <c r="D29" s="5"/>
      <c r="E29" s="5"/>
      <c r="F29" s="5"/>
      <c r="G29" s="5"/>
      <c r="H29" s="5"/>
      <c r="I29" s="5"/>
      <c r="J29" s="5"/>
      <c r="K29" s="5"/>
      <c r="L29" s="5"/>
      <c r="M29" s="21"/>
      <c r="N29" s="29">
        <f t="shared" si="3"/>
        <v>0</v>
      </c>
    </row>
    <row r="30" spans="1:14" ht="12.75">
      <c r="A30" s="2" t="s">
        <v>30</v>
      </c>
      <c r="B30" s="16"/>
      <c r="C30" s="5"/>
      <c r="D30" s="5"/>
      <c r="E30" s="5"/>
      <c r="F30" s="5"/>
      <c r="G30" s="5"/>
      <c r="H30" s="5"/>
      <c r="I30" s="5"/>
      <c r="J30" s="5"/>
      <c r="K30" s="5"/>
      <c r="L30" s="5"/>
      <c r="M30" s="21"/>
      <c r="N30" s="29">
        <f t="shared" si="3"/>
        <v>0</v>
      </c>
    </row>
    <row r="31" spans="1:14" ht="12.75">
      <c r="A31" s="2" t="s">
        <v>35</v>
      </c>
      <c r="B31" s="16"/>
      <c r="C31" s="5"/>
      <c r="D31" s="5"/>
      <c r="E31" s="5"/>
      <c r="F31" s="5"/>
      <c r="G31" s="5"/>
      <c r="H31" s="5"/>
      <c r="I31" s="5"/>
      <c r="J31" s="5"/>
      <c r="K31" s="5"/>
      <c r="L31" s="5"/>
      <c r="M31" s="21"/>
      <c r="N31" s="29">
        <f t="shared" si="3"/>
        <v>0</v>
      </c>
    </row>
    <row r="32" spans="1:14" ht="12.75">
      <c r="A32" s="2" t="s">
        <v>31</v>
      </c>
      <c r="B32" s="16"/>
      <c r="C32" s="5"/>
      <c r="D32" s="5"/>
      <c r="E32" s="5"/>
      <c r="F32" s="5"/>
      <c r="G32" s="5"/>
      <c r="H32" s="5"/>
      <c r="I32" s="5"/>
      <c r="J32" s="5"/>
      <c r="K32" s="5"/>
      <c r="L32" s="5"/>
      <c r="M32" s="21"/>
      <c r="N32" s="29">
        <f t="shared" si="3"/>
        <v>0</v>
      </c>
    </row>
    <row r="33" spans="1:14" ht="12.75">
      <c r="A33" s="2" t="s">
        <v>32</v>
      </c>
      <c r="B33" s="16"/>
      <c r="C33" s="5"/>
      <c r="D33" s="5"/>
      <c r="E33" s="5"/>
      <c r="F33" s="5"/>
      <c r="G33" s="5"/>
      <c r="H33" s="5"/>
      <c r="I33" s="5"/>
      <c r="J33" s="5"/>
      <c r="K33" s="5"/>
      <c r="L33" s="5"/>
      <c r="M33" s="21"/>
      <c r="N33" s="29">
        <f t="shared" si="3"/>
        <v>0</v>
      </c>
    </row>
    <row r="34" spans="1:14" ht="12.75">
      <c r="A34" s="2" t="s">
        <v>38</v>
      </c>
      <c r="B34" s="16">
        <v>1.32</v>
      </c>
      <c r="C34" s="5">
        <f>1.32*3</f>
        <v>3.96</v>
      </c>
      <c r="D34" s="5"/>
      <c r="E34" s="5">
        <v>1.32</v>
      </c>
      <c r="F34" s="5"/>
      <c r="G34" s="5"/>
      <c r="H34" s="5"/>
      <c r="I34" s="5"/>
      <c r="J34" s="5"/>
      <c r="K34" s="5"/>
      <c r="L34" s="5"/>
      <c r="M34" s="21"/>
      <c r="N34" s="29">
        <f t="shared" si="3"/>
        <v>6.6000000000000005</v>
      </c>
    </row>
    <row r="35" spans="1:14" ht="12.75">
      <c r="A35" s="36" t="s">
        <v>43</v>
      </c>
      <c r="B35" s="16"/>
      <c r="C35" s="5"/>
      <c r="D35" s="5"/>
      <c r="E35" s="5"/>
      <c r="F35" s="5"/>
      <c r="G35" s="12"/>
      <c r="H35" s="5"/>
      <c r="I35" s="5"/>
      <c r="J35" s="5"/>
      <c r="K35" s="5"/>
      <c r="L35" s="5"/>
      <c r="M35" s="21"/>
      <c r="N35" s="29">
        <f t="shared" si="3"/>
        <v>0</v>
      </c>
    </row>
    <row r="36" spans="1:14" ht="12.75">
      <c r="A36" s="2" t="s">
        <v>46</v>
      </c>
      <c r="B36" s="16">
        <v>106.02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29">
        <f t="shared" si="3"/>
        <v>106.02</v>
      </c>
    </row>
    <row r="37" spans="1:14" ht="12.75">
      <c r="A37" s="2" t="s">
        <v>39</v>
      </c>
      <c r="B37" s="16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29">
        <f>SUM(B37:M37)</f>
        <v>0</v>
      </c>
    </row>
    <row r="38" spans="1:14" ht="12.75">
      <c r="A38" s="2" t="s">
        <v>59</v>
      </c>
      <c r="B38" s="16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29">
        <f>SUM(B38:M38)</f>
        <v>0</v>
      </c>
    </row>
    <row r="39" spans="1:14" ht="12.75">
      <c r="A39" s="2"/>
      <c r="B39" s="16"/>
      <c r="C39" s="5"/>
      <c r="D39" s="5"/>
      <c r="E39" s="5"/>
      <c r="F39" s="5"/>
      <c r="G39" s="5"/>
      <c r="H39" s="5"/>
      <c r="I39" s="5"/>
      <c r="J39" s="5"/>
      <c r="K39" s="5"/>
      <c r="L39" s="5"/>
      <c r="M39" s="21"/>
      <c r="N39" s="29"/>
    </row>
    <row r="40" spans="1:14" ht="12.75">
      <c r="A40" s="10" t="s">
        <v>36</v>
      </c>
      <c r="B40" s="16"/>
      <c r="C40" s="5"/>
      <c r="D40" s="5"/>
      <c r="E40" s="5"/>
      <c r="F40" s="5"/>
      <c r="G40" s="5"/>
      <c r="H40" s="5"/>
      <c r="I40" s="5"/>
      <c r="J40" s="5"/>
      <c r="K40" s="5"/>
      <c r="L40" s="5"/>
      <c r="M40" s="21"/>
      <c r="N40" s="29">
        <f>SUM(N41:N44)</f>
        <v>791.9200000000001</v>
      </c>
    </row>
    <row r="41" spans="1:14" ht="12.75">
      <c r="A41" s="2" t="s">
        <v>60</v>
      </c>
      <c r="B41" s="16"/>
      <c r="C41" s="5"/>
      <c r="D41" s="5"/>
      <c r="E41" s="5"/>
      <c r="F41" s="5"/>
      <c r="G41" s="5">
        <v>275.94</v>
      </c>
      <c r="H41" s="5"/>
      <c r="I41" s="5"/>
      <c r="J41" s="5"/>
      <c r="K41" s="5"/>
      <c r="L41" s="5"/>
      <c r="M41" s="21"/>
      <c r="N41" s="29">
        <f>SUM(B41:M41)</f>
        <v>275.94</v>
      </c>
    </row>
    <row r="42" spans="1:14" ht="12.75">
      <c r="A42" s="2" t="s">
        <v>61</v>
      </c>
      <c r="B42" s="16"/>
      <c r="C42" s="5"/>
      <c r="D42" s="5"/>
      <c r="E42" s="5"/>
      <c r="F42" s="5"/>
      <c r="G42" s="5"/>
      <c r="H42" s="5">
        <v>15.98</v>
      </c>
      <c r="I42" s="5"/>
      <c r="J42" s="5"/>
      <c r="K42" s="5"/>
      <c r="L42" s="5"/>
      <c r="M42" s="21"/>
      <c r="N42" s="29">
        <f>SUM(B42:M42)</f>
        <v>15.98</v>
      </c>
    </row>
    <row r="43" spans="1:14" ht="12.75">
      <c r="A43" s="2" t="s">
        <v>62</v>
      </c>
      <c r="B43" s="16"/>
      <c r="C43" s="5"/>
      <c r="D43" s="5"/>
      <c r="E43" s="5"/>
      <c r="F43" s="5"/>
      <c r="G43" s="5"/>
      <c r="H43" s="5"/>
      <c r="I43" s="5"/>
      <c r="J43" s="5">
        <v>500</v>
      </c>
      <c r="K43" s="5"/>
      <c r="L43" s="5"/>
      <c r="M43" s="21"/>
      <c r="N43" s="29">
        <f>SUM(B43:M43)</f>
        <v>500</v>
      </c>
    </row>
    <row r="44" spans="1:14" ht="13.5" thickBot="1">
      <c r="A44" s="3"/>
      <c r="B44" s="18"/>
      <c r="C44" s="7"/>
      <c r="D44" s="7"/>
      <c r="E44" s="7"/>
      <c r="F44" s="7"/>
      <c r="G44" s="7"/>
      <c r="H44" s="7"/>
      <c r="I44" s="7"/>
      <c r="J44" s="7"/>
      <c r="K44" s="7"/>
      <c r="L44" s="7"/>
      <c r="M44" s="24"/>
      <c r="N44" s="9"/>
    </row>
    <row r="45" ht="13.5" thickTop="1"/>
    <row r="46" spans="1:14" ht="12.75">
      <c r="A46" t="s">
        <v>42</v>
      </c>
      <c r="B46">
        <v>7</v>
      </c>
      <c r="C46">
        <v>8</v>
      </c>
      <c r="D46">
        <v>5</v>
      </c>
      <c r="E46">
        <v>2</v>
      </c>
      <c r="G46">
        <v>3</v>
      </c>
      <c r="N46" s="13">
        <f>SUM(B46:M46)</f>
        <v>25</v>
      </c>
    </row>
    <row r="47" spans="1:14" ht="12.75">
      <c r="A47" t="s">
        <v>50</v>
      </c>
      <c r="B47">
        <v>3</v>
      </c>
      <c r="N47" s="13">
        <f>SUM(B47:M47)</f>
        <v>3</v>
      </c>
    </row>
    <row r="50" spans="1:2" s="45" customFormat="1" ht="13.5" customHeight="1" hidden="1" thickTop="1">
      <c r="A50" s="45" t="s">
        <v>53</v>
      </c>
      <c r="B50" s="45">
        <v>3281.37</v>
      </c>
    </row>
    <row r="51" spans="1:2" ht="12.75" customHeight="1" hidden="1">
      <c r="A51" t="s">
        <v>54</v>
      </c>
      <c r="B51">
        <v>-111.42</v>
      </c>
    </row>
    <row r="52" spans="1:2" ht="12.75" customHeight="1" hidden="1">
      <c r="A52" t="s">
        <v>55</v>
      </c>
      <c r="B52">
        <v>1301.57</v>
      </c>
    </row>
    <row r="55" ht="12.75" hidden="1">
      <c r="A55" s="12" t="s">
        <v>48</v>
      </c>
    </row>
    <row r="56" spans="1:3" ht="12.75" hidden="1">
      <c r="A56" s="12" t="s">
        <v>57</v>
      </c>
      <c r="B56">
        <v>500</v>
      </c>
      <c r="C56" t="s">
        <v>56</v>
      </c>
    </row>
  </sheetData>
  <sheetProtection/>
  <mergeCells count="1">
    <mergeCell ref="A1:N1"/>
  </mergeCells>
  <hyperlinks>
    <hyperlink ref="A25" r:id="rId1" display="www.ksaacf.org"/>
  </hyperlinks>
  <printOptions gridLines="1" horizontalCentered="1" verticalCentered="1"/>
  <pageMargins left="0.25" right="0.25" top="0" bottom="0" header="0.5" footer="0.5"/>
  <pageSetup horizontalDpi="200" verticalDpi="200" orientation="landscape"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1"/>
  <sheetViews>
    <sheetView zoomScalePageLayoutView="0" workbookViewId="0" topLeftCell="A1">
      <selection activeCell="A38" sqref="A38"/>
    </sheetView>
  </sheetViews>
  <sheetFormatPr defaultColWidth="9.140625" defaultRowHeight="12.75"/>
  <cols>
    <col min="1" max="1" width="19.28125" style="0" customWidth="1"/>
    <col min="2" max="14" width="8.57421875" style="0" customWidth="1"/>
  </cols>
  <sheetData>
    <row r="1" spans="1:14" ht="19.5" thickBot="1" thickTop="1">
      <c r="A1" s="46" t="s">
        <v>51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8"/>
    </row>
    <row r="2" spans="1:14" ht="13.5" thickBot="1">
      <c r="A2" s="1" t="s">
        <v>17</v>
      </c>
      <c r="B2" s="15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  <c r="M2" s="4" t="s">
        <v>12</v>
      </c>
      <c r="N2" s="8" t="s">
        <v>34</v>
      </c>
    </row>
    <row r="3" spans="1:14" ht="12.75">
      <c r="A3" s="2" t="s">
        <v>0</v>
      </c>
      <c r="B3" s="25">
        <f>B49</f>
        <v>3281.37</v>
      </c>
      <c r="C3" s="26">
        <f aca="true" t="shared" si="0" ref="C3:M3">B10</f>
        <v>3352.37</v>
      </c>
      <c r="D3" s="26">
        <f t="shared" si="0"/>
        <v>3558.37</v>
      </c>
      <c r="E3" s="26">
        <f t="shared" si="0"/>
        <v>3649.37</v>
      </c>
      <c r="F3" s="26">
        <f t="shared" si="0"/>
        <v>3770.37</v>
      </c>
      <c r="G3" s="26">
        <f t="shared" si="0"/>
        <v>3946.37</v>
      </c>
      <c r="H3" s="26">
        <f t="shared" si="0"/>
        <v>3907.37</v>
      </c>
      <c r="I3" s="26">
        <f t="shared" si="0"/>
        <v>3908.37</v>
      </c>
      <c r="J3" s="26">
        <f t="shared" si="0"/>
        <v>3909.37</v>
      </c>
      <c r="K3" s="26">
        <f t="shared" si="0"/>
        <v>3910.37</v>
      </c>
      <c r="L3" s="26">
        <f t="shared" si="0"/>
        <v>3561.37</v>
      </c>
      <c r="M3" s="26">
        <f t="shared" si="0"/>
        <v>3412.37</v>
      </c>
      <c r="N3" s="27"/>
    </row>
    <row r="4" spans="1:14" ht="12.75">
      <c r="A4" s="2" t="s">
        <v>13</v>
      </c>
      <c r="B4" s="28">
        <f>SUM(B13:B19)</f>
        <v>176</v>
      </c>
      <c r="C4" s="26">
        <f>SUM(C13:C19)</f>
        <v>211</v>
      </c>
      <c r="D4" s="26">
        <f aca="true" t="shared" si="1" ref="D4:M4">SUM(D13:D19)</f>
        <v>176</v>
      </c>
      <c r="E4" s="26">
        <f t="shared" si="1"/>
        <v>176</v>
      </c>
      <c r="F4" s="26">
        <f t="shared" si="1"/>
        <v>176</v>
      </c>
      <c r="G4" s="26">
        <f t="shared" si="1"/>
        <v>1</v>
      </c>
      <c r="H4" s="26">
        <f t="shared" si="1"/>
        <v>1</v>
      </c>
      <c r="I4" s="26">
        <f t="shared" si="1"/>
        <v>1</v>
      </c>
      <c r="J4" s="26">
        <f t="shared" si="1"/>
        <v>1</v>
      </c>
      <c r="K4" s="26">
        <f t="shared" si="1"/>
        <v>1</v>
      </c>
      <c r="L4" s="26">
        <f t="shared" si="1"/>
        <v>1</v>
      </c>
      <c r="M4" s="26">
        <f t="shared" si="1"/>
        <v>1</v>
      </c>
      <c r="N4" s="29">
        <f>SUM(B4:M4)</f>
        <v>922</v>
      </c>
    </row>
    <row r="5" spans="1:14" ht="12.75">
      <c r="A5" s="2" t="s">
        <v>14</v>
      </c>
      <c r="B5" s="28">
        <f aca="true" t="shared" si="2" ref="B5:M5">SUM(B21:B44)</f>
        <v>105</v>
      </c>
      <c r="C5" s="26">
        <f t="shared" si="2"/>
        <v>5</v>
      </c>
      <c r="D5" s="26">
        <f t="shared" si="2"/>
        <v>85</v>
      </c>
      <c r="E5" s="26">
        <f t="shared" si="2"/>
        <v>55</v>
      </c>
      <c r="F5" s="26">
        <f t="shared" si="2"/>
        <v>0</v>
      </c>
      <c r="G5" s="26">
        <f t="shared" si="2"/>
        <v>40</v>
      </c>
      <c r="H5" s="26">
        <f t="shared" si="2"/>
        <v>0</v>
      </c>
      <c r="I5" s="26">
        <f t="shared" si="2"/>
        <v>0</v>
      </c>
      <c r="J5" s="26">
        <f t="shared" si="2"/>
        <v>0</v>
      </c>
      <c r="K5" s="26">
        <f>SUM(K21:K44)</f>
        <v>350</v>
      </c>
      <c r="L5" s="26">
        <f t="shared" si="2"/>
        <v>150</v>
      </c>
      <c r="M5" s="26">
        <f t="shared" si="2"/>
        <v>105</v>
      </c>
      <c r="N5" s="29">
        <f aca="true" t="shared" si="3" ref="N5:N36">SUM(B5:M5)</f>
        <v>895</v>
      </c>
    </row>
    <row r="6" spans="1:14" ht="13.5" thickBot="1">
      <c r="A6" s="2" t="s">
        <v>33</v>
      </c>
      <c r="B6" s="28">
        <f>B4-B5</f>
        <v>71</v>
      </c>
      <c r="C6" s="26">
        <f aca="true" t="shared" si="4" ref="C6:M6">C4-C5</f>
        <v>206</v>
      </c>
      <c r="D6" s="26">
        <f t="shared" si="4"/>
        <v>91</v>
      </c>
      <c r="E6" s="26">
        <f t="shared" si="4"/>
        <v>121</v>
      </c>
      <c r="F6" s="26">
        <f t="shared" si="4"/>
        <v>176</v>
      </c>
      <c r="G6" s="26">
        <f t="shared" si="4"/>
        <v>-39</v>
      </c>
      <c r="H6" s="26">
        <f t="shared" si="4"/>
        <v>1</v>
      </c>
      <c r="I6" s="26">
        <f t="shared" si="4"/>
        <v>1</v>
      </c>
      <c r="J6" s="26">
        <f t="shared" si="4"/>
        <v>1</v>
      </c>
      <c r="K6" s="26">
        <f t="shared" si="4"/>
        <v>-349</v>
      </c>
      <c r="L6" s="26">
        <f t="shared" si="4"/>
        <v>-149</v>
      </c>
      <c r="M6" s="26">
        <f t="shared" si="4"/>
        <v>-104</v>
      </c>
      <c r="N6" s="29">
        <f t="shared" si="3"/>
        <v>27</v>
      </c>
    </row>
    <row r="7" spans="1:14" ht="12.75">
      <c r="A7" s="34" t="s">
        <v>40</v>
      </c>
      <c r="B7" s="32">
        <f>B50+B46*2+B15-B37</f>
        <v>-93.42</v>
      </c>
      <c r="C7" s="33">
        <f>B7+C46*2+C15-C37</f>
        <v>-81.42</v>
      </c>
      <c r="D7" s="33">
        <f aca="true" t="shared" si="5" ref="D7:M7">C7+D46*2+D15-D37</f>
        <v>-71.42</v>
      </c>
      <c r="E7" s="33">
        <f t="shared" si="5"/>
        <v>-61.42</v>
      </c>
      <c r="F7" s="33">
        <f t="shared" si="5"/>
        <v>-51.42</v>
      </c>
      <c r="G7" s="33">
        <f t="shared" si="5"/>
        <v>-51.42</v>
      </c>
      <c r="H7" s="33">
        <f t="shared" si="5"/>
        <v>-51.42</v>
      </c>
      <c r="I7" s="33">
        <f t="shared" si="5"/>
        <v>-51.42</v>
      </c>
      <c r="J7" s="33">
        <f t="shared" si="5"/>
        <v>-51.42</v>
      </c>
      <c r="K7" s="33">
        <f t="shared" si="5"/>
        <v>-51.42</v>
      </c>
      <c r="L7" s="33">
        <f t="shared" si="5"/>
        <v>-51.42</v>
      </c>
      <c r="M7" s="43">
        <f t="shared" si="5"/>
        <v>-51.42</v>
      </c>
      <c r="N7" s="35">
        <f>M7</f>
        <v>-51.42</v>
      </c>
    </row>
    <row r="8" spans="1:14" ht="12.75">
      <c r="A8" s="2" t="s">
        <v>58</v>
      </c>
      <c r="B8" s="28">
        <f>B51+B16-B38</f>
        <v>1301.57</v>
      </c>
      <c r="C8" s="26">
        <f>B8+C16-C38</f>
        <v>1301.57</v>
      </c>
      <c r="D8" s="26">
        <f aca="true" t="shared" si="6" ref="D8:M8">C8+D16-D38</f>
        <v>1301.57</v>
      </c>
      <c r="E8" s="26">
        <f t="shared" si="6"/>
        <v>1301.57</v>
      </c>
      <c r="F8" s="26">
        <f t="shared" si="6"/>
        <v>1301.57</v>
      </c>
      <c r="G8" s="26">
        <f t="shared" si="6"/>
        <v>1301.57</v>
      </c>
      <c r="H8" s="26">
        <f t="shared" si="6"/>
        <v>1301.57</v>
      </c>
      <c r="I8" s="26">
        <f t="shared" si="6"/>
        <v>1301.57</v>
      </c>
      <c r="J8" s="26">
        <f t="shared" si="6"/>
        <v>1301.57</v>
      </c>
      <c r="K8" s="26">
        <f t="shared" si="6"/>
        <v>1301.57</v>
      </c>
      <c r="L8" s="26">
        <f t="shared" si="6"/>
        <v>1301.57</v>
      </c>
      <c r="M8" s="30">
        <f t="shared" si="6"/>
        <v>1301.57</v>
      </c>
      <c r="N8" s="38">
        <f>M8</f>
        <v>1301.57</v>
      </c>
    </row>
    <row r="9" spans="1:14" ht="13.5" thickBot="1">
      <c r="A9" s="39" t="s">
        <v>41</v>
      </c>
      <c r="B9" s="40">
        <f>B10-SUM(B7:B8)</f>
        <v>2144.2200000000003</v>
      </c>
      <c r="C9" s="41">
        <f>C10-SUM(C7:C8)</f>
        <v>2338.2200000000003</v>
      </c>
      <c r="D9" s="41">
        <f aca="true" t="shared" si="7" ref="D9:L9">D10-SUM(D7:D8)</f>
        <v>2419.2200000000003</v>
      </c>
      <c r="E9" s="41">
        <f t="shared" si="7"/>
        <v>2530.2200000000003</v>
      </c>
      <c r="F9" s="41">
        <f t="shared" si="7"/>
        <v>2696.2200000000003</v>
      </c>
      <c r="G9" s="41">
        <f t="shared" si="7"/>
        <v>2657.2200000000003</v>
      </c>
      <c r="H9" s="41">
        <f t="shared" si="7"/>
        <v>2658.2200000000003</v>
      </c>
      <c r="I9" s="41">
        <f t="shared" si="7"/>
        <v>2659.2200000000003</v>
      </c>
      <c r="J9" s="41">
        <f t="shared" si="7"/>
        <v>2660.2200000000003</v>
      </c>
      <c r="K9" s="41">
        <f t="shared" si="7"/>
        <v>2311.2200000000003</v>
      </c>
      <c r="L9" s="41">
        <f t="shared" si="7"/>
        <v>2162.2200000000003</v>
      </c>
      <c r="M9" s="44">
        <f>M10-SUM(M7:M8)</f>
        <v>2058.2200000000003</v>
      </c>
      <c r="N9" s="42">
        <f>M9</f>
        <v>2058.2200000000003</v>
      </c>
    </row>
    <row r="10" spans="1:14" ht="12.75">
      <c r="A10" s="2" t="s">
        <v>15</v>
      </c>
      <c r="B10" s="28">
        <f aca="true" t="shared" si="8" ref="B10:M10">B3+B6</f>
        <v>3352.37</v>
      </c>
      <c r="C10" s="26">
        <f t="shared" si="8"/>
        <v>3558.37</v>
      </c>
      <c r="D10" s="26">
        <f t="shared" si="8"/>
        <v>3649.37</v>
      </c>
      <c r="E10" s="26">
        <f t="shared" si="8"/>
        <v>3770.37</v>
      </c>
      <c r="F10" s="26">
        <f t="shared" si="8"/>
        <v>3946.37</v>
      </c>
      <c r="G10" s="26">
        <f t="shared" si="8"/>
        <v>3907.37</v>
      </c>
      <c r="H10" s="26">
        <f t="shared" si="8"/>
        <v>3908.37</v>
      </c>
      <c r="I10" s="26">
        <f t="shared" si="8"/>
        <v>3909.37</v>
      </c>
      <c r="J10" s="26">
        <f t="shared" si="8"/>
        <v>3910.37</v>
      </c>
      <c r="K10" s="26">
        <f t="shared" si="8"/>
        <v>3561.37</v>
      </c>
      <c r="L10" s="26">
        <f t="shared" si="8"/>
        <v>3412.37</v>
      </c>
      <c r="M10" s="26">
        <f t="shared" si="8"/>
        <v>3308.37</v>
      </c>
      <c r="N10" s="29">
        <f>M10</f>
        <v>3308.37</v>
      </c>
    </row>
    <row r="11" spans="1:14" ht="13.5" thickBot="1">
      <c r="A11" s="2"/>
      <c r="B11" s="16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29"/>
    </row>
    <row r="12" spans="1:14" ht="13.5" thickBot="1">
      <c r="A12" s="1" t="s">
        <v>16</v>
      </c>
      <c r="B12" s="17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31"/>
    </row>
    <row r="13" spans="1:14" ht="12.75">
      <c r="A13" s="2" t="s">
        <v>18</v>
      </c>
      <c r="B13" s="5">
        <v>175</v>
      </c>
      <c r="C13" s="5">
        <v>210</v>
      </c>
      <c r="D13" s="5">
        <v>175</v>
      </c>
      <c r="E13" s="5">
        <v>175</v>
      </c>
      <c r="F13" s="5">
        <v>175</v>
      </c>
      <c r="G13" s="5"/>
      <c r="H13" s="5"/>
      <c r="I13" s="5"/>
      <c r="J13" s="5"/>
      <c r="K13" s="5"/>
      <c r="L13" s="5"/>
      <c r="M13" s="5"/>
      <c r="N13" s="29">
        <f t="shared" si="3"/>
        <v>910</v>
      </c>
    </row>
    <row r="14" spans="1:14" ht="12.75">
      <c r="A14" s="2" t="s">
        <v>19</v>
      </c>
      <c r="B14" s="16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29">
        <f t="shared" si="3"/>
        <v>0</v>
      </c>
    </row>
    <row r="15" spans="1:14" ht="12.75">
      <c r="A15" s="2" t="s">
        <v>39</v>
      </c>
      <c r="B15" s="16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29">
        <f t="shared" si="3"/>
        <v>0</v>
      </c>
    </row>
    <row r="16" spans="1:14" ht="12.75">
      <c r="A16" s="2" t="s">
        <v>59</v>
      </c>
      <c r="B16" s="16"/>
      <c r="C16" s="5"/>
      <c r="D16" s="5"/>
      <c r="E16" s="5"/>
      <c r="F16" s="5"/>
      <c r="G16" s="5"/>
      <c r="H16" s="5"/>
      <c r="I16" s="5"/>
      <c r="J16" s="5"/>
      <c r="K16" s="5"/>
      <c r="L16" s="5"/>
      <c r="M16" s="21"/>
      <c r="N16" s="29">
        <f t="shared" si="3"/>
        <v>0</v>
      </c>
    </row>
    <row r="17" spans="1:14" ht="12.75">
      <c r="A17" s="2" t="s">
        <v>20</v>
      </c>
      <c r="B17" s="16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29">
        <f t="shared" si="3"/>
        <v>0</v>
      </c>
    </row>
    <row r="18" spans="1:14" ht="12.75">
      <c r="A18" s="2" t="s">
        <v>28</v>
      </c>
      <c r="B18" s="19">
        <v>1</v>
      </c>
      <c r="C18" s="14">
        <v>1</v>
      </c>
      <c r="D18" s="14">
        <v>1</v>
      </c>
      <c r="E18" s="14">
        <v>1</v>
      </c>
      <c r="F18" s="14">
        <v>1</v>
      </c>
      <c r="G18" s="14">
        <v>1</v>
      </c>
      <c r="H18" s="14">
        <v>1</v>
      </c>
      <c r="I18" s="14">
        <v>1</v>
      </c>
      <c r="J18" s="14">
        <v>1</v>
      </c>
      <c r="K18" s="14">
        <v>1</v>
      </c>
      <c r="L18" s="14">
        <v>1</v>
      </c>
      <c r="M18" s="14">
        <v>1</v>
      </c>
      <c r="N18" s="29">
        <f>SUM(B18:M18)</f>
        <v>12</v>
      </c>
    </row>
    <row r="19" spans="1:14" ht="13.5" thickBot="1">
      <c r="A19" s="2"/>
      <c r="B19" s="16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29"/>
    </row>
    <row r="20" spans="1:14" ht="13.5" thickBot="1">
      <c r="A20" s="1" t="s">
        <v>21</v>
      </c>
      <c r="B20" s="17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31"/>
    </row>
    <row r="21" spans="1:14" ht="12.75">
      <c r="A21" s="2" t="s">
        <v>22</v>
      </c>
      <c r="B21" s="16"/>
      <c r="C21" s="5"/>
      <c r="D21" s="5"/>
      <c r="E21" s="5"/>
      <c r="F21" s="5"/>
      <c r="H21" s="5"/>
      <c r="I21" s="5"/>
      <c r="J21" s="5"/>
      <c r="K21" s="5">
        <v>50</v>
      </c>
      <c r="L21" s="5"/>
      <c r="M21" s="5"/>
      <c r="N21" s="29">
        <f t="shared" si="3"/>
        <v>50</v>
      </c>
    </row>
    <row r="22" spans="1:14" ht="12.75">
      <c r="A22" s="11" t="s">
        <v>37</v>
      </c>
      <c r="B22" s="16"/>
      <c r="C22" s="5"/>
      <c r="D22" s="5"/>
      <c r="E22" s="5"/>
      <c r="F22" s="5"/>
      <c r="H22" s="5"/>
      <c r="I22" s="5"/>
      <c r="J22" s="5"/>
      <c r="K22" s="5">
        <v>250</v>
      </c>
      <c r="L22" s="5"/>
      <c r="M22" s="5"/>
      <c r="N22" s="29">
        <f t="shared" si="3"/>
        <v>250</v>
      </c>
    </row>
    <row r="23" spans="1:14" ht="12.75">
      <c r="A23" s="2" t="s">
        <v>23</v>
      </c>
      <c r="B23" s="16"/>
      <c r="C23" s="5"/>
      <c r="D23" s="5"/>
      <c r="E23" s="5"/>
      <c r="F23" s="5"/>
      <c r="G23" s="5">
        <v>40</v>
      </c>
      <c r="H23" s="5"/>
      <c r="I23" s="5"/>
      <c r="J23" s="5"/>
      <c r="K23" s="5"/>
      <c r="L23" s="5"/>
      <c r="M23" s="5"/>
      <c r="N23" s="29">
        <f t="shared" si="3"/>
        <v>40</v>
      </c>
    </row>
    <row r="24" spans="1:14" ht="12.75">
      <c r="A24" s="2" t="s">
        <v>26</v>
      </c>
      <c r="B24" s="16"/>
      <c r="C24" s="5"/>
      <c r="D24" s="5"/>
      <c r="E24" s="5"/>
      <c r="F24" s="5"/>
      <c r="G24" s="5"/>
      <c r="H24" s="5"/>
      <c r="I24" s="5"/>
      <c r="J24" s="5"/>
      <c r="K24" s="5"/>
      <c r="L24" s="5"/>
      <c r="M24" s="14">
        <f>N46*3.5</f>
        <v>105</v>
      </c>
      <c r="N24" s="29">
        <f t="shared" si="3"/>
        <v>105</v>
      </c>
    </row>
    <row r="25" spans="1:14" ht="12.75">
      <c r="A25" s="37" t="s">
        <v>47</v>
      </c>
      <c r="B25" s="16"/>
      <c r="C25" s="5"/>
      <c r="D25" s="5">
        <v>80</v>
      </c>
      <c r="E25" s="5"/>
      <c r="F25" s="5"/>
      <c r="G25" s="5"/>
      <c r="H25" s="5"/>
      <c r="I25" s="5"/>
      <c r="J25" s="5"/>
      <c r="K25" s="5"/>
      <c r="L25" s="5"/>
      <c r="M25" s="14"/>
      <c r="N25" s="29">
        <f t="shared" si="3"/>
        <v>80</v>
      </c>
    </row>
    <row r="26" spans="1:14" ht="12.75">
      <c r="A26" s="2" t="s">
        <v>27</v>
      </c>
      <c r="B26" s="16"/>
      <c r="C26" s="5"/>
      <c r="D26" s="12"/>
      <c r="E26" s="5"/>
      <c r="F26" s="5"/>
      <c r="G26" s="12"/>
      <c r="H26" s="5"/>
      <c r="I26" s="5"/>
      <c r="J26" s="5"/>
      <c r="K26" s="5"/>
      <c r="L26" s="5"/>
      <c r="M26" s="5"/>
      <c r="N26" s="29">
        <f t="shared" si="3"/>
        <v>0</v>
      </c>
    </row>
    <row r="27" spans="1:14" ht="12.75">
      <c r="A27" s="2" t="s">
        <v>24</v>
      </c>
      <c r="B27" s="16"/>
      <c r="C27" s="5"/>
      <c r="D27" s="12"/>
      <c r="E27" s="5"/>
      <c r="F27" s="5"/>
      <c r="G27" s="12"/>
      <c r="H27" s="5"/>
      <c r="I27" s="5"/>
      <c r="J27" s="5"/>
      <c r="K27" s="5"/>
      <c r="L27" s="5"/>
      <c r="M27" s="5"/>
      <c r="N27" s="29">
        <f t="shared" si="3"/>
        <v>0</v>
      </c>
    </row>
    <row r="28" spans="1:14" ht="12.75">
      <c r="A28" s="2" t="s">
        <v>25</v>
      </c>
      <c r="B28" s="16"/>
      <c r="C28" s="5"/>
      <c r="D28" s="12"/>
      <c r="E28" s="5"/>
      <c r="F28" s="5"/>
      <c r="G28" s="12"/>
      <c r="H28" s="5"/>
      <c r="I28" s="5"/>
      <c r="J28" s="5"/>
      <c r="K28" s="5"/>
      <c r="L28" s="5"/>
      <c r="M28" s="5"/>
      <c r="N28" s="29">
        <f t="shared" si="3"/>
        <v>0</v>
      </c>
    </row>
    <row r="29" spans="1:14" ht="12.75">
      <c r="A29" s="2" t="s">
        <v>29</v>
      </c>
      <c r="B29" s="16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29">
        <f t="shared" si="3"/>
        <v>0</v>
      </c>
    </row>
    <row r="30" spans="1:14" ht="12.75">
      <c r="A30" s="2" t="s">
        <v>30</v>
      </c>
      <c r="B30" s="16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29">
        <f t="shared" si="3"/>
        <v>0</v>
      </c>
    </row>
    <row r="31" spans="1:14" ht="12.75">
      <c r="A31" s="2" t="s">
        <v>35</v>
      </c>
      <c r="B31" s="16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29">
        <f t="shared" si="3"/>
        <v>0</v>
      </c>
    </row>
    <row r="32" spans="1:14" ht="12.75">
      <c r="A32" s="2" t="s">
        <v>31</v>
      </c>
      <c r="B32" s="16"/>
      <c r="C32" s="5"/>
      <c r="D32" s="5"/>
      <c r="E32" s="5"/>
      <c r="F32" s="5"/>
      <c r="G32" s="5"/>
      <c r="H32" s="5"/>
      <c r="I32" s="5"/>
      <c r="J32" s="5"/>
      <c r="K32" s="5"/>
      <c r="L32" s="5">
        <v>100</v>
      </c>
      <c r="M32" s="5"/>
      <c r="N32" s="29">
        <f t="shared" si="3"/>
        <v>100</v>
      </c>
    </row>
    <row r="33" spans="1:14" ht="12.75">
      <c r="A33" s="2" t="s">
        <v>32</v>
      </c>
      <c r="B33" s="16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29">
        <f t="shared" si="3"/>
        <v>0</v>
      </c>
    </row>
    <row r="34" spans="1:14" ht="12.75">
      <c r="A34" s="2" t="s">
        <v>38</v>
      </c>
      <c r="B34" s="5">
        <v>5</v>
      </c>
      <c r="C34" s="5">
        <v>5</v>
      </c>
      <c r="D34" s="5">
        <v>5</v>
      </c>
      <c r="E34" s="5">
        <v>5</v>
      </c>
      <c r="F34" s="5"/>
      <c r="G34" s="5"/>
      <c r="H34" s="5"/>
      <c r="I34" s="5"/>
      <c r="J34" s="5"/>
      <c r="K34" s="5"/>
      <c r="L34" s="5"/>
      <c r="M34" s="5"/>
      <c r="N34" s="29">
        <f t="shared" si="3"/>
        <v>20</v>
      </c>
    </row>
    <row r="35" spans="1:14" ht="12.75">
      <c r="A35" s="36" t="s">
        <v>43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29">
        <f t="shared" si="3"/>
        <v>0</v>
      </c>
    </row>
    <row r="36" spans="1:14" ht="12.75">
      <c r="A36" s="2" t="s">
        <v>46</v>
      </c>
      <c r="B36" s="5">
        <v>100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29">
        <f t="shared" si="3"/>
        <v>100</v>
      </c>
    </row>
    <row r="37" spans="1:14" ht="12.75">
      <c r="A37" s="2" t="s">
        <v>39</v>
      </c>
      <c r="B37" s="16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29">
        <f>SUM(B37:M37)</f>
        <v>0</v>
      </c>
    </row>
    <row r="38" spans="1:14" ht="12.75">
      <c r="A38" s="2" t="s">
        <v>59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29">
        <f>SUM(B38:M38)</f>
        <v>0</v>
      </c>
    </row>
    <row r="39" spans="1:14" ht="12.75">
      <c r="A39" s="2"/>
      <c r="B39" s="16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29"/>
    </row>
    <row r="40" spans="1:14" ht="12.75">
      <c r="A40" s="10" t="s">
        <v>36</v>
      </c>
      <c r="B40" s="16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29">
        <f>SUM(N41:N44)</f>
        <v>150</v>
      </c>
    </row>
    <row r="41" spans="1:14" ht="12.75">
      <c r="A41" s="2" t="s">
        <v>45</v>
      </c>
      <c r="B41" s="16"/>
      <c r="C41" s="5"/>
      <c r="D41" s="5"/>
      <c r="E41" s="5">
        <v>50</v>
      </c>
      <c r="F41" s="5"/>
      <c r="G41" s="5"/>
      <c r="H41" s="5"/>
      <c r="I41" s="5"/>
      <c r="J41" s="5"/>
      <c r="K41" s="5"/>
      <c r="L41" s="5"/>
      <c r="M41" s="5"/>
      <c r="N41" s="29">
        <f>SUM(B41:M41)</f>
        <v>50</v>
      </c>
    </row>
    <row r="42" spans="1:14" ht="12.75">
      <c r="A42" s="2" t="s">
        <v>44</v>
      </c>
      <c r="B42" s="16"/>
      <c r="C42" s="5"/>
      <c r="D42" s="5"/>
      <c r="E42" s="5"/>
      <c r="F42" s="5"/>
      <c r="G42" s="5"/>
      <c r="H42" s="5"/>
      <c r="I42" s="5"/>
      <c r="J42" s="5"/>
      <c r="K42" s="5">
        <v>50</v>
      </c>
      <c r="L42" s="5"/>
      <c r="M42" s="5"/>
      <c r="N42" s="29">
        <f>SUM(B42:M42)</f>
        <v>50</v>
      </c>
    </row>
    <row r="43" spans="1:14" ht="12.75">
      <c r="A43" s="36" t="s">
        <v>52</v>
      </c>
      <c r="B43" s="16"/>
      <c r="C43" s="5"/>
      <c r="D43" s="5"/>
      <c r="E43" s="5"/>
      <c r="F43" s="5"/>
      <c r="G43" s="5"/>
      <c r="H43" s="5"/>
      <c r="I43" s="5"/>
      <c r="J43" s="5"/>
      <c r="K43" s="5"/>
      <c r="L43" s="5">
        <v>50</v>
      </c>
      <c r="M43" s="5"/>
      <c r="N43" s="29">
        <f>SUM(B43:M43)</f>
        <v>50</v>
      </c>
    </row>
    <row r="44" spans="1:14" ht="13.5" thickBot="1">
      <c r="A44" s="3"/>
      <c r="B44" s="18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9"/>
    </row>
    <row r="45" ht="13.5" thickTop="1"/>
    <row r="46" spans="1:14" ht="12.75">
      <c r="A46" t="s">
        <v>42</v>
      </c>
      <c r="B46">
        <v>9</v>
      </c>
      <c r="C46">
        <v>6</v>
      </c>
      <c r="D46">
        <v>5</v>
      </c>
      <c r="E46">
        <v>5</v>
      </c>
      <c r="F46">
        <v>5</v>
      </c>
      <c r="N46" s="13">
        <f>SUM(B46:M46)</f>
        <v>30</v>
      </c>
    </row>
    <row r="47" ht="12.75">
      <c r="N47" s="13"/>
    </row>
    <row r="48" ht="13.5" thickBot="1"/>
    <row r="49" spans="1:2" s="45" customFormat="1" ht="13.5" thickTop="1">
      <c r="A49" s="45" t="s">
        <v>53</v>
      </c>
      <c r="B49" s="45">
        <v>3281.37</v>
      </c>
    </row>
    <row r="50" spans="1:2" ht="12.75">
      <c r="A50" t="s">
        <v>54</v>
      </c>
      <c r="B50">
        <v>-111.42</v>
      </c>
    </row>
    <row r="51" spans="1:2" ht="12.75">
      <c r="A51" t="s">
        <v>55</v>
      </c>
      <c r="B51">
        <v>1301.57</v>
      </c>
    </row>
  </sheetData>
  <sheetProtection/>
  <mergeCells count="1">
    <mergeCell ref="A1:N1"/>
  </mergeCells>
  <hyperlinks>
    <hyperlink ref="A25" r:id="rId1" display="www.ksaacf.org"/>
  </hyperlinks>
  <printOptions gridLines="1"/>
  <pageMargins left="0.25" right="0.25" top="0.5" bottom="0" header="0.5" footer="0.5"/>
  <pageSetup horizontalDpi="600" verticalDpi="60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A.E.K.D.B.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 L. Patch</dc:creator>
  <cp:keywords/>
  <dc:description/>
  <cp:lastModifiedBy>Richard L. Patch</cp:lastModifiedBy>
  <cp:lastPrinted>2008-03-05T20:43:13Z</cp:lastPrinted>
  <dcterms:created xsi:type="dcterms:W3CDTF">2001-09-06T23:27:07Z</dcterms:created>
  <dcterms:modified xsi:type="dcterms:W3CDTF">2010-01-04T13:24:01Z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