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6890" windowHeight="12120"/>
  </bookViews>
  <sheets>
    <sheet name="KSAACF" sheetId="1" r:id="rId1"/>
    <sheet name="KSAACF Projected Budget" sheetId="3" r:id="rId2"/>
  </sheets>
  <calcPr calcId="125725"/>
</workbook>
</file>

<file path=xl/calcChain.xml><?xml version="1.0" encoding="utf-8"?>
<calcChain xmlns="http://schemas.openxmlformats.org/spreadsheetml/2006/main">
  <c r="M38" i="1"/>
  <c r="J38"/>
  <c r="B11"/>
  <c r="N10"/>
  <c r="N48"/>
  <c r="N46"/>
  <c r="N22"/>
  <c r="C9"/>
  <c r="D9"/>
  <c r="E9"/>
  <c r="F9"/>
  <c r="G9"/>
  <c r="H9"/>
  <c r="I9"/>
  <c r="J9"/>
  <c r="K9"/>
  <c r="L9"/>
  <c r="M9"/>
  <c r="N9"/>
  <c r="B9"/>
  <c r="N19"/>
  <c r="M4"/>
  <c r="D4"/>
  <c r="D6"/>
  <c r="E4"/>
  <c r="F4"/>
  <c r="G4"/>
  <c r="H4"/>
  <c r="I4"/>
  <c r="J4"/>
  <c r="K4"/>
  <c r="K6" s="1"/>
  <c r="L4"/>
  <c r="L6" s="1"/>
  <c r="C4"/>
  <c r="D5"/>
  <c r="F5"/>
  <c r="F6"/>
  <c r="G5"/>
  <c r="H5"/>
  <c r="H6"/>
  <c r="I5"/>
  <c r="J5"/>
  <c r="J6"/>
  <c r="K5"/>
  <c r="L5"/>
  <c r="B4"/>
  <c r="E38"/>
  <c r="E47"/>
  <c r="D38"/>
  <c r="N38"/>
  <c r="D29"/>
  <c r="B38"/>
  <c r="B5"/>
  <c r="N39" i="3"/>
  <c r="N52" i="1"/>
  <c r="M28" s="1"/>
  <c r="N47"/>
  <c r="N49"/>
  <c r="B8" i="3"/>
  <c r="C8"/>
  <c r="D8"/>
  <c r="E8"/>
  <c r="F8"/>
  <c r="G8"/>
  <c r="H8"/>
  <c r="I8"/>
  <c r="J8"/>
  <c r="K8"/>
  <c r="L8"/>
  <c r="M8"/>
  <c r="N8"/>
  <c r="B7"/>
  <c r="C7"/>
  <c r="D7"/>
  <c r="E7"/>
  <c r="F7"/>
  <c r="G7"/>
  <c r="H7"/>
  <c r="I7"/>
  <c r="J7"/>
  <c r="K7"/>
  <c r="L7"/>
  <c r="M7"/>
  <c r="N7"/>
  <c r="B8" i="1"/>
  <c r="C8"/>
  <c r="D8"/>
  <c r="E8"/>
  <c r="F8"/>
  <c r="G8"/>
  <c r="H8"/>
  <c r="I8"/>
  <c r="J8"/>
  <c r="K8"/>
  <c r="L8"/>
  <c r="M8"/>
  <c r="N8"/>
  <c r="B7"/>
  <c r="C7"/>
  <c r="D7"/>
  <c r="B4" i="3"/>
  <c r="B5"/>
  <c r="B6"/>
  <c r="C4"/>
  <c r="D4"/>
  <c r="D5"/>
  <c r="D6"/>
  <c r="E4"/>
  <c r="E6"/>
  <c r="F4"/>
  <c r="G4"/>
  <c r="H4"/>
  <c r="I4"/>
  <c r="J4"/>
  <c r="J5"/>
  <c r="J6"/>
  <c r="K4"/>
  <c r="L4"/>
  <c r="L5"/>
  <c r="L6"/>
  <c r="M4"/>
  <c r="N18" i="1"/>
  <c r="N16" i="3"/>
  <c r="N38"/>
  <c r="N37"/>
  <c r="N42" i="1"/>
  <c r="C5"/>
  <c r="N40"/>
  <c r="N36" i="3"/>
  <c r="N43" i="1"/>
  <c r="N43" i="3"/>
  <c r="N42"/>
  <c r="N44"/>
  <c r="N41"/>
  <c r="C5"/>
  <c r="E5"/>
  <c r="F5"/>
  <c r="G5"/>
  <c r="H5"/>
  <c r="I5"/>
  <c r="K5"/>
  <c r="K6"/>
  <c r="N47"/>
  <c r="M24"/>
  <c r="M5"/>
  <c r="N29" i="1"/>
  <c r="N15" i="3"/>
  <c r="N25"/>
  <c r="N17" i="1"/>
  <c r="N41"/>
  <c r="N31" i="3"/>
  <c r="N32"/>
  <c r="N39" i="1"/>
  <c r="N53"/>
  <c r="N26"/>
  <c r="N37"/>
  <c r="N36"/>
  <c r="N35"/>
  <c r="N34"/>
  <c r="N33"/>
  <c r="N32"/>
  <c r="N31"/>
  <c r="N30"/>
  <c r="N27"/>
  <c r="N25"/>
  <c r="N21"/>
  <c r="N20"/>
  <c r="N16"/>
  <c r="N15"/>
  <c r="N35" i="3"/>
  <c r="N34"/>
  <c r="N33"/>
  <c r="N30"/>
  <c r="N29"/>
  <c r="N28"/>
  <c r="N27"/>
  <c r="N26"/>
  <c r="N23"/>
  <c r="N22"/>
  <c r="N21"/>
  <c r="N18"/>
  <c r="N17"/>
  <c r="N14"/>
  <c r="N13"/>
  <c r="I6"/>
  <c r="G6"/>
  <c r="C6"/>
  <c r="H6"/>
  <c r="F6"/>
  <c r="B10"/>
  <c r="C3"/>
  <c r="C10"/>
  <c r="N4"/>
  <c r="N24"/>
  <c r="N5"/>
  <c r="M6"/>
  <c r="N6"/>
  <c r="D3"/>
  <c r="D10"/>
  <c r="C9"/>
  <c r="B9"/>
  <c r="E3"/>
  <c r="E10"/>
  <c r="D9"/>
  <c r="F3"/>
  <c r="F10"/>
  <c r="E9"/>
  <c r="G3"/>
  <c r="G10"/>
  <c r="F9"/>
  <c r="H3"/>
  <c r="H10"/>
  <c r="G9"/>
  <c r="I3"/>
  <c r="I10"/>
  <c r="H9"/>
  <c r="J3"/>
  <c r="J10"/>
  <c r="I9"/>
  <c r="K3"/>
  <c r="K10"/>
  <c r="J9"/>
  <c r="L3"/>
  <c r="L10"/>
  <c r="K9"/>
  <c r="M3"/>
  <c r="M10"/>
  <c r="L9"/>
  <c r="M9"/>
  <c r="N9"/>
  <c r="N10"/>
  <c r="C6" i="1"/>
  <c r="E7"/>
  <c r="F7"/>
  <c r="G7"/>
  <c r="H7"/>
  <c r="I7"/>
  <c r="J7"/>
  <c r="K7"/>
  <c r="L7" s="1"/>
  <c r="M7" s="1"/>
  <c r="N7" s="1"/>
  <c r="B6"/>
  <c r="B12"/>
  <c r="G6"/>
  <c r="C3"/>
  <c r="C12"/>
  <c r="C11"/>
  <c r="E5"/>
  <c r="E6"/>
  <c r="D3"/>
  <c r="D12"/>
  <c r="D11"/>
  <c r="E3"/>
  <c r="E12"/>
  <c r="I6"/>
  <c r="F3"/>
  <c r="F12"/>
  <c r="E11"/>
  <c r="F11"/>
  <c r="G3"/>
  <c r="G12"/>
  <c r="H3"/>
  <c r="H12"/>
  <c r="G11"/>
  <c r="H11"/>
  <c r="I3"/>
  <c r="I12"/>
  <c r="J3"/>
  <c r="J12"/>
  <c r="K3"/>
  <c r="I11"/>
  <c r="J11"/>
  <c r="N28" l="1"/>
  <c r="M5"/>
  <c r="K12"/>
  <c r="N4"/>
  <c r="M6" l="1"/>
  <c r="N6" s="1"/>
  <c r="N5"/>
  <c r="L3"/>
  <c r="L12" s="1"/>
  <c r="K11"/>
  <c r="M3" l="1"/>
  <c r="M12" s="1"/>
  <c r="L11"/>
  <c r="N12" l="1"/>
  <c r="M11"/>
  <c r="N11" s="1"/>
</calcChain>
</file>

<file path=xl/comments1.xml><?xml version="1.0" encoding="utf-8"?>
<comments xmlns="http://schemas.openxmlformats.org/spreadsheetml/2006/main">
  <authors>
    <author>Richard L. Patch</author>
  </authors>
  <commentList>
    <comment ref="A49" authorId="0">
      <text>
        <r>
          <rPr>
            <b/>
            <sz val="8"/>
            <color indexed="81"/>
            <rFont val="Tahoma"/>
            <charset val="1"/>
          </rPr>
          <t>Richard L. Patch:</t>
        </r>
        <r>
          <rPr>
            <sz val="8"/>
            <color indexed="81"/>
            <rFont val="Tahoma"/>
            <charset val="1"/>
          </rPr>
          <t xml:space="preserve">
Interest-free loan to LECF for 1-year period.  Amount is returned to KSAACF on 8/31/11.</t>
        </r>
      </text>
    </comment>
  </commentList>
</comments>
</file>

<file path=xl/sharedStrings.xml><?xml version="1.0" encoding="utf-8"?>
<sst xmlns="http://schemas.openxmlformats.org/spreadsheetml/2006/main" count="125" uniqueCount="68">
  <si>
    <t>Beginning Balance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</si>
  <si>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</si>
  <si>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</si>
  <si>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</si>
  <si>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</si>
  <si>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</si>
  <si>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</si>
  <si>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</si>
  <si>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</si>
  <si>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</si>
  <si>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</si>
  <si>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</si>
  <si>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</si>
  <si>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Revenue</t>
  </si>
  <si>
    <t>Total Disbursements</t>
  </si>
  <si>
    <t>Ending Balance</t>
  </si>
  <si>
    <t>REVENUE</t>
  </si>
  <si>
    <t>SUMMARY</t>
  </si>
  <si>
    <t>Dues</t>
  </si>
  <si>
    <t>Donations</t>
  </si>
  <si>
    <t>Fundraising</t>
  </si>
  <si>
    <t>DISBURSEMENTS</t>
  </si>
  <si>
    <t>Alumni Chapter Dues</t>
  </si>
  <si>
    <t>PO Box Fee</t>
  </si>
  <si>
    <t>Newsletter (Printing)</t>
  </si>
  <si>
    <t>Newsletter (Stamps)</t>
  </si>
  <si>
    <t>Housing Corporation</t>
  </si>
  <si>
    <t>Newsletter (Materials)</t>
  </si>
  <si>
    <t>Dividends</t>
  </si>
  <si>
    <t>Directory (Materials)</t>
  </si>
  <si>
    <t>Directory (Printing)</t>
  </si>
  <si>
    <t>UG Scholarship</t>
  </si>
  <si>
    <t>UG Rush Donation</t>
  </si>
  <si>
    <t>Total Monthly Cash</t>
  </si>
  <si>
    <t>TOTAL</t>
  </si>
  <si>
    <t>F Day Pkt (Stps&amp;Env)</t>
  </si>
  <si>
    <t>Extra Stuff</t>
  </si>
  <si>
    <t>Alumni Chapter Insur.</t>
  </si>
  <si>
    <t>PayPal Fee</t>
  </si>
  <si>
    <t>Memorial Fund</t>
  </si>
  <si>
    <t>MF Allocation</t>
  </si>
  <si>
    <t>Operating Allocation</t>
  </si>
  <si>
    <t>10-Year Plaques (0)</t>
  </si>
  <si>
    <t>Tailgate Support?</t>
  </si>
  <si>
    <t>Anniversary Support?</t>
  </si>
  <si>
    <t>Dues Postcards</t>
  </si>
  <si>
    <t>Website (ksaacf.org)</t>
  </si>
  <si>
    <t>Brother-in-Need Fund</t>
  </si>
  <si>
    <t>2010 Members</t>
  </si>
  <si>
    <t>Founders' Day Sppt?</t>
  </si>
  <si>
    <t>2008 Ending Balance</t>
  </si>
  <si>
    <t>2008 MF Allocation</t>
  </si>
  <si>
    <t>2008 BIN Allocation</t>
  </si>
  <si>
    <t>Check</t>
  </si>
  <si>
    <t>Craig Smith</t>
  </si>
  <si>
    <t>BIN Allocation: Jeff J.</t>
  </si>
  <si>
    <t>BIN Fund: Jeff J.</t>
  </si>
  <si>
    <t>KSAACF Golf Event</t>
  </si>
  <si>
    <t>KSAACF 2010 Projected Budget</t>
  </si>
  <si>
    <t>2009 Ending Balance</t>
  </si>
  <si>
    <t>2009 MF Allocation</t>
  </si>
  <si>
    <t>2009 BIN Allocation</t>
  </si>
  <si>
    <t>2011 Members</t>
  </si>
  <si>
    <t>KSAACF 2010 Budget</t>
  </si>
  <si>
    <t>Anniversary Dinner</t>
  </si>
  <si>
    <t>ΛE Recolonization</t>
  </si>
  <si>
    <t>HC Loan (ends 8/11)</t>
  </si>
  <si>
    <t>HC Donation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</si>
</sst>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4" fillId="0" borderId="2" xfId="0" applyFont="1" applyBorder="1"/>
    <xf numFmtId="0" fontId="3" fillId="0" borderId="2" xfId="0" applyFont="1" applyBorder="1"/>
    <xf numFmtId="0" fontId="0" fillId="0" borderId="0" xfId="0" applyBorder="1"/>
    <xf numFmtId="0" fontId="2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0" borderId="18" xfId="0" applyBorder="1"/>
    <xf numFmtId="4" fontId="2" fillId="0" borderId="19" xfId="0" applyNumberFormat="1" applyFont="1" applyBorder="1" applyAlignment="1">
      <alignment horizontal="right"/>
    </xf>
    <xf numFmtId="0" fontId="0" fillId="0" borderId="2" xfId="0" applyFill="1" applyBorder="1"/>
    <xf numFmtId="0" fontId="5" fillId="0" borderId="20" xfId="1" applyFont="1" applyBorder="1" applyAlignment="1" applyProtection="1"/>
    <xf numFmtId="4" fontId="2" fillId="0" borderId="21" xfId="0" applyNumberFormat="1" applyFont="1" applyBorder="1" applyAlignment="1">
      <alignment horizontal="right"/>
    </xf>
    <xf numFmtId="0" fontId="0" fillId="2" borderId="22" xfId="0" applyFill="1" applyBorder="1"/>
    <xf numFmtId="4" fontId="0" fillId="2" borderId="23" xfId="0" applyNumberFormat="1" applyFill="1" applyBorder="1" applyAlignment="1">
      <alignment horizontal="right"/>
    </xf>
    <xf numFmtId="4" fontId="0" fillId="2" borderId="24" xfId="0" applyNumberFormat="1" applyFill="1" applyBorder="1" applyAlignment="1">
      <alignment horizontal="right"/>
    </xf>
    <xf numFmtId="4" fontId="2" fillId="2" borderId="25" xfId="0" applyNumberFormat="1" applyFont="1" applyFill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0" fillId="2" borderId="27" xfId="0" applyNumberFormat="1" applyFill="1" applyBorder="1" applyAlignment="1">
      <alignment horizontal="right"/>
    </xf>
    <xf numFmtId="0" fontId="0" fillId="0" borderId="28" xfId="0" applyBorder="1"/>
    <xf numFmtId="0" fontId="0" fillId="0" borderId="0" xfId="0" applyFill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saacf.org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saacf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>
      <selection sqref="A1:N1"/>
    </sheetView>
  </sheetViews>
  <sheetFormatPr defaultRowHeight="12.75"/>
  <cols>
    <col min="1" max="1" width="19.28515625" bestFit="1" customWidth="1"/>
    <col min="2" max="14" width="8.5703125" customWidth="1"/>
  </cols>
  <sheetData>
    <row r="1" spans="1:14" ht="19.5" thickTop="1" thickBot="1">
      <c r="A1" s="47" t="s">
        <v>63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3.5" thickBot="1">
      <c r="A2" s="1" t="s">
        <v>17</v>
      </c>
      <c r="B2" s="1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20" t="s">
        <v>12</v>
      </c>
      <c r="N2" s="8" t="s">
        <v>34</v>
      </c>
    </row>
    <row r="3" spans="1:14">
      <c r="A3" s="2" t="s">
        <v>0</v>
      </c>
      <c r="B3" s="25">
        <v>3182.45</v>
      </c>
      <c r="C3" s="26">
        <f t="shared" ref="C3:M3" si="0">B12</f>
        <v>3423.7799999999997</v>
      </c>
      <c r="D3" s="26">
        <f t="shared" si="0"/>
        <v>3492.7299999999996</v>
      </c>
      <c r="E3" s="26">
        <f t="shared" si="0"/>
        <v>3468.9099999999994</v>
      </c>
      <c r="F3" s="26">
        <f t="shared" si="0"/>
        <v>3618.5899999999992</v>
      </c>
      <c r="G3" s="26">
        <f t="shared" si="0"/>
        <v>3687.579999999999</v>
      </c>
      <c r="H3" s="26">
        <f t="shared" si="0"/>
        <v>4121.7299999999987</v>
      </c>
      <c r="I3" s="26">
        <f t="shared" si="0"/>
        <v>4575.7799999999988</v>
      </c>
      <c r="J3" s="26">
        <f t="shared" si="0"/>
        <v>4576.1699999999992</v>
      </c>
      <c r="K3" s="26">
        <f t="shared" si="0"/>
        <v>2528.8599999999992</v>
      </c>
      <c r="L3" s="26">
        <f t="shared" si="0"/>
        <v>2564.079999999999</v>
      </c>
      <c r="M3" s="30">
        <f t="shared" si="0"/>
        <v>2564.2899999999991</v>
      </c>
      <c r="N3" s="27"/>
    </row>
    <row r="4" spans="1:14">
      <c r="A4" s="2" t="s">
        <v>13</v>
      </c>
      <c r="B4" s="28">
        <f>SUM(B15:B23)</f>
        <v>245.29</v>
      </c>
      <c r="C4" s="26">
        <f>SUM(C15:C23)</f>
        <v>70.27</v>
      </c>
      <c r="D4" s="26">
        <f t="shared" ref="D4:L4" si="1">SUM(D15:D23)</f>
        <v>70.290000000000006</v>
      </c>
      <c r="E4" s="26">
        <f t="shared" si="1"/>
        <v>985.26</v>
      </c>
      <c r="F4" s="26">
        <f t="shared" si="1"/>
        <v>70.31</v>
      </c>
      <c r="G4" s="26">
        <f t="shared" si="1"/>
        <v>485.31</v>
      </c>
      <c r="H4" s="26">
        <f t="shared" si="1"/>
        <v>455.37</v>
      </c>
      <c r="I4" s="26">
        <f t="shared" si="1"/>
        <v>0.39</v>
      </c>
      <c r="J4" s="26">
        <f>SUM(J15:J23)</f>
        <v>255.33</v>
      </c>
      <c r="K4" s="26">
        <f t="shared" si="1"/>
        <v>35.22</v>
      </c>
      <c r="L4" s="26">
        <f t="shared" si="1"/>
        <v>0.21</v>
      </c>
      <c r="M4" s="30">
        <f>SUM(M15:M23)</f>
        <v>225.23</v>
      </c>
      <c r="N4" s="29">
        <f>SUM(B4:M4)</f>
        <v>2898.4799999999996</v>
      </c>
    </row>
    <row r="5" spans="1:14">
      <c r="A5" s="2" t="s">
        <v>14</v>
      </c>
      <c r="B5" s="28">
        <f>SUM(B25:B50)</f>
        <v>3.96</v>
      </c>
      <c r="C5" s="26">
        <f t="shared" ref="C5:M5" si="2">SUM(C25:C50)</f>
        <v>1.32</v>
      </c>
      <c r="D5" s="26">
        <f t="shared" si="2"/>
        <v>94.11</v>
      </c>
      <c r="E5" s="26">
        <f t="shared" si="2"/>
        <v>835.58</v>
      </c>
      <c r="F5" s="26">
        <f t="shared" si="2"/>
        <v>1.32</v>
      </c>
      <c r="G5" s="26">
        <f t="shared" si="2"/>
        <v>51.16</v>
      </c>
      <c r="H5" s="26">
        <f t="shared" si="2"/>
        <v>1.32</v>
      </c>
      <c r="I5" s="26">
        <f t="shared" si="2"/>
        <v>0</v>
      </c>
      <c r="J5" s="26">
        <f t="shared" si="2"/>
        <v>2302.64</v>
      </c>
      <c r="K5" s="26">
        <f t="shared" si="2"/>
        <v>0</v>
      </c>
      <c r="L5" s="26">
        <f t="shared" si="2"/>
        <v>0</v>
      </c>
      <c r="M5" s="30">
        <f t="shared" si="2"/>
        <v>146.57</v>
      </c>
      <c r="N5" s="29">
        <f t="shared" ref="N5:N40" si="3">SUM(B5:M5)</f>
        <v>3437.98</v>
      </c>
    </row>
    <row r="6" spans="1:14" ht="13.5" thickBot="1">
      <c r="A6" s="2" t="s">
        <v>33</v>
      </c>
      <c r="B6" s="28">
        <f>B4-B5</f>
        <v>241.32999999999998</v>
      </c>
      <c r="C6" s="26">
        <f t="shared" ref="C6:M6" si="4">C4-C5</f>
        <v>68.95</v>
      </c>
      <c r="D6" s="26">
        <f t="shared" si="4"/>
        <v>-23.819999999999993</v>
      </c>
      <c r="E6" s="26">
        <f t="shared" si="4"/>
        <v>149.67999999999995</v>
      </c>
      <c r="F6" s="26">
        <f t="shared" si="4"/>
        <v>68.990000000000009</v>
      </c>
      <c r="G6" s="26">
        <f t="shared" si="4"/>
        <v>434.15</v>
      </c>
      <c r="H6" s="26">
        <f t="shared" si="4"/>
        <v>454.05</v>
      </c>
      <c r="I6" s="26">
        <f t="shared" si="4"/>
        <v>0.39</v>
      </c>
      <c r="J6" s="26">
        <f t="shared" si="4"/>
        <v>-2047.31</v>
      </c>
      <c r="K6" s="26">
        <f t="shared" si="4"/>
        <v>35.22</v>
      </c>
      <c r="L6" s="26">
        <f t="shared" si="4"/>
        <v>0.21</v>
      </c>
      <c r="M6" s="30">
        <f t="shared" si="4"/>
        <v>78.66</v>
      </c>
      <c r="N6" s="29">
        <f t="shared" si="3"/>
        <v>-539.49999999999989</v>
      </c>
    </row>
    <row r="7" spans="1:14">
      <c r="A7" s="34" t="s">
        <v>40</v>
      </c>
      <c r="B7" s="32">
        <f>B57+B52*2+B17-B41</f>
        <v>-41.42</v>
      </c>
      <c r="C7" s="33">
        <f t="shared" ref="C7:M7" si="5">B7+C52*2+C17-C41</f>
        <v>-37.42</v>
      </c>
      <c r="D7" s="33">
        <f t="shared" si="5"/>
        <v>-33.42</v>
      </c>
      <c r="E7" s="33">
        <f t="shared" si="5"/>
        <v>-19.420000000000002</v>
      </c>
      <c r="F7" s="33">
        <f t="shared" si="5"/>
        <v>-15.420000000000002</v>
      </c>
      <c r="G7" s="33">
        <f t="shared" si="5"/>
        <v>-1.4200000000000017</v>
      </c>
      <c r="H7" s="33">
        <f t="shared" si="5"/>
        <v>6.5799999999999983</v>
      </c>
      <c r="I7" s="33">
        <f t="shared" si="5"/>
        <v>6.5799999999999983</v>
      </c>
      <c r="J7" s="33">
        <f t="shared" si="5"/>
        <v>18.579999999999998</v>
      </c>
      <c r="K7" s="33">
        <f t="shared" si="5"/>
        <v>20.58</v>
      </c>
      <c r="L7" s="33">
        <f t="shared" si="5"/>
        <v>20.58</v>
      </c>
      <c r="M7" s="43">
        <f t="shared" si="5"/>
        <v>20.58</v>
      </c>
      <c r="N7" s="35">
        <f t="shared" ref="N7:N12" si="6">M7</f>
        <v>20.58</v>
      </c>
    </row>
    <row r="8" spans="1:14">
      <c r="A8" s="2" t="s">
        <v>55</v>
      </c>
      <c r="B8" s="28">
        <f>B58+B18-B42</f>
        <v>1801.57</v>
      </c>
      <c r="C8" s="26">
        <f>B8+C18-C42</f>
        <v>1801.57</v>
      </c>
      <c r="D8" s="26">
        <f t="shared" ref="D8:M8" si="7">C8+D18-D42</f>
        <v>1801.57</v>
      </c>
      <c r="E8" s="26">
        <f t="shared" si="7"/>
        <v>1801.57</v>
      </c>
      <c r="F8" s="26">
        <f t="shared" si="7"/>
        <v>1801.57</v>
      </c>
      <c r="G8" s="26">
        <f t="shared" si="7"/>
        <v>1801.57</v>
      </c>
      <c r="H8" s="26">
        <f t="shared" si="7"/>
        <v>1801.57</v>
      </c>
      <c r="I8" s="26">
        <f t="shared" si="7"/>
        <v>1801.57</v>
      </c>
      <c r="J8" s="26">
        <f t="shared" si="7"/>
        <v>1801.57</v>
      </c>
      <c r="K8" s="26">
        <f t="shared" si="7"/>
        <v>1801.57</v>
      </c>
      <c r="L8" s="26">
        <f t="shared" si="7"/>
        <v>1801.57</v>
      </c>
      <c r="M8" s="30">
        <f t="shared" si="7"/>
        <v>1801.57</v>
      </c>
      <c r="N8" s="38">
        <f t="shared" si="6"/>
        <v>1801.57</v>
      </c>
    </row>
    <row r="9" spans="1:14">
      <c r="A9" s="2" t="s">
        <v>65</v>
      </c>
      <c r="B9" s="28">
        <f>B59+B19-B43</f>
        <v>0</v>
      </c>
      <c r="C9" s="26">
        <f>B9+C19-C43</f>
        <v>0</v>
      </c>
      <c r="D9" s="26">
        <f t="shared" ref="D9:M9" si="8">C9+D19-D43</f>
        <v>0</v>
      </c>
      <c r="E9" s="26">
        <f t="shared" si="8"/>
        <v>0</v>
      </c>
      <c r="F9" s="26">
        <f t="shared" si="8"/>
        <v>0</v>
      </c>
      <c r="G9" s="26">
        <f t="shared" si="8"/>
        <v>100</v>
      </c>
      <c r="H9" s="26">
        <f t="shared" si="8"/>
        <v>100</v>
      </c>
      <c r="I9" s="26">
        <f t="shared" si="8"/>
        <v>100</v>
      </c>
      <c r="J9" s="26">
        <f t="shared" si="8"/>
        <v>100</v>
      </c>
      <c r="K9" s="26">
        <f t="shared" si="8"/>
        <v>100</v>
      </c>
      <c r="L9" s="26">
        <f t="shared" si="8"/>
        <v>100</v>
      </c>
      <c r="M9" s="30">
        <f t="shared" si="8"/>
        <v>100</v>
      </c>
      <c r="N9" s="38">
        <f t="shared" si="6"/>
        <v>100</v>
      </c>
    </row>
    <row r="10" spans="1:14">
      <c r="A10" s="2" t="s">
        <v>66</v>
      </c>
      <c r="B10" s="28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1500</v>
      </c>
      <c r="K10" s="26">
        <v>1500</v>
      </c>
      <c r="L10" s="26">
        <v>1500</v>
      </c>
      <c r="M10" s="30">
        <v>1500</v>
      </c>
      <c r="N10" s="38">
        <f t="shared" si="6"/>
        <v>1500</v>
      </c>
    </row>
    <row r="11" spans="1:14" ht="13.5" thickBot="1">
      <c r="A11" s="39" t="s">
        <v>41</v>
      </c>
      <c r="B11" s="40">
        <f>B12-SUM(B7:B9)</f>
        <v>1663.6299999999999</v>
      </c>
      <c r="C11" s="41">
        <f>C12-SUM(C7:C9)</f>
        <v>1728.5799999999997</v>
      </c>
      <c r="D11" s="41">
        <f t="shared" ref="D11:L11" si="9">D12-SUM(D7:D9)</f>
        <v>1700.7599999999995</v>
      </c>
      <c r="E11" s="41">
        <f t="shared" si="9"/>
        <v>1836.4399999999994</v>
      </c>
      <c r="F11" s="41">
        <f t="shared" si="9"/>
        <v>1901.4299999999992</v>
      </c>
      <c r="G11" s="41">
        <f t="shared" si="9"/>
        <v>2221.579999999999</v>
      </c>
      <c r="H11" s="41">
        <f t="shared" si="9"/>
        <v>2667.6299999999992</v>
      </c>
      <c r="I11" s="41">
        <f t="shared" si="9"/>
        <v>2668.0199999999995</v>
      </c>
      <c r="J11" s="41">
        <f t="shared" si="9"/>
        <v>608.70999999999935</v>
      </c>
      <c r="K11" s="41">
        <f t="shared" si="9"/>
        <v>641.92999999999915</v>
      </c>
      <c r="L11" s="41">
        <f t="shared" si="9"/>
        <v>642.13999999999919</v>
      </c>
      <c r="M11" s="44">
        <f>M12-SUM(M7:M9)</f>
        <v>720.79999999999905</v>
      </c>
      <c r="N11" s="42">
        <f t="shared" si="6"/>
        <v>720.79999999999905</v>
      </c>
    </row>
    <row r="12" spans="1:14">
      <c r="A12" s="2" t="s">
        <v>15</v>
      </c>
      <c r="B12" s="28">
        <f>B3+B6</f>
        <v>3423.7799999999997</v>
      </c>
      <c r="C12" s="26">
        <f t="shared" ref="C12:L12" si="10">C3+C6</f>
        <v>3492.7299999999996</v>
      </c>
      <c r="D12" s="26">
        <f t="shared" si="10"/>
        <v>3468.9099999999994</v>
      </c>
      <c r="E12" s="26">
        <f t="shared" si="10"/>
        <v>3618.5899999999992</v>
      </c>
      <c r="F12" s="33">
        <f t="shared" si="10"/>
        <v>3687.579999999999</v>
      </c>
      <c r="G12" s="26">
        <f t="shared" si="10"/>
        <v>4121.7299999999987</v>
      </c>
      <c r="H12" s="26">
        <f t="shared" si="10"/>
        <v>4575.7799999999988</v>
      </c>
      <c r="I12" s="26">
        <f t="shared" si="10"/>
        <v>4576.1699999999992</v>
      </c>
      <c r="J12" s="26">
        <f t="shared" si="10"/>
        <v>2528.8599999999992</v>
      </c>
      <c r="K12" s="26">
        <f t="shared" si="10"/>
        <v>2564.079999999999</v>
      </c>
      <c r="L12" s="26">
        <f t="shared" si="10"/>
        <v>2564.2899999999991</v>
      </c>
      <c r="M12" s="30">
        <f>M3+M6</f>
        <v>2642.9499999999989</v>
      </c>
      <c r="N12" s="29">
        <f t="shared" si="6"/>
        <v>2642.9499999999989</v>
      </c>
    </row>
    <row r="13" spans="1:14" ht="13.5" thickBot="1">
      <c r="A13" s="2"/>
      <c r="B13" s="16"/>
      <c r="C13" s="5"/>
      <c r="D13" s="5"/>
      <c r="E13" s="5"/>
      <c r="F13" s="5"/>
      <c r="G13" s="5"/>
      <c r="H13" s="5"/>
      <c r="I13" s="5"/>
      <c r="J13" s="5"/>
      <c r="K13" s="5"/>
      <c r="L13" s="5"/>
      <c r="M13" s="21"/>
      <c r="N13" s="29"/>
    </row>
    <row r="14" spans="1:14" ht="13.5" thickBot="1">
      <c r="A14" s="1" t="s">
        <v>16</v>
      </c>
      <c r="B14" s="17"/>
      <c r="C14" s="6"/>
      <c r="D14" s="6"/>
      <c r="E14" s="6"/>
      <c r="F14" s="6"/>
      <c r="G14" s="6"/>
      <c r="H14" s="6"/>
      <c r="I14" s="6"/>
      <c r="J14" s="6"/>
      <c r="K14" s="6"/>
      <c r="L14" s="6"/>
      <c r="M14" s="22"/>
      <c r="N14" s="31"/>
    </row>
    <row r="15" spans="1:14">
      <c r="A15" s="2" t="s">
        <v>18</v>
      </c>
      <c r="B15" s="16">
        <v>245</v>
      </c>
      <c r="C15" s="5">
        <v>70</v>
      </c>
      <c r="D15" s="5">
        <v>70</v>
      </c>
      <c r="E15" s="5">
        <v>280</v>
      </c>
      <c r="F15" s="5">
        <v>70</v>
      </c>
      <c r="G15" s="5">
        <v>350</v>
      </c>
      <c r="H15" s="5">
        <v>140</v>
      </c>
      <c r="J15" s="5">
        <v>245</v>
      </c>
      <c r="K15" s="5">
        <v>35</v>
      </c>
      <c r="L15" s="5"/>
      <c r="M15" s="21">
        <v>210</v>
      </c>
      <c r="N15" s="29">
        <f t="shared" si="3"/>
        <v>1715</v>
      </c>
    </row>
    <row r="16" spans="1:14">
      <c r="A16" s="2" t="s">
        <v>19</v>
      </c>
      <c r="B16" s="16"/>
      <c r="C16" s="5"/>
      <c r="D16" s="5"/>
      <c r="E16" s="5">
        <v>5</v>
      </c>
      <c r="F16" s="5"/>
      <c r="G16" s="5">
        <v>35</v>
      </c>
      <c r="H16" s="5">
        <v>315</v>
      </c>
      <c r="J16" s="5">
        <v>10</v>
      </c>
      <c r="K16" s="5"/>
      <c r="L16" s="5"/>
      <c r="M16" s="21">
        <v>15</v>
      </c>
      <c r="N16" s="29">
        <f t="shared" si="3"/>
        <v>380</v>
      </c>
    </row>
    <row r="17" spans="1:14">
      <c r="A17" s="2" t="s">
        <v>39</v>
      </c>
      <c r="B17" s="16"/>
      <c r="C17" s="5"/>
      <c r="D17" s="5"/>
      <c r="E17" s="5"/>
      <c r="F17" s="5"/>
      <c r="G17" s="5"/>
      <c r="H17" s="5"/>
      <c r="I17" s="5"/>
      <c r="J17" s="5"/>
      <c r="K17" s="5"/>
      <c r="L17" s="5"/>
      <c r="M17" s="21"/>
      <c r="N17" s="29">
        <f t="shared" si="3"/>
        <v>0</v>
      </c>
    </row>
    <row r="18" spans="1:14">
      <c r="A18" s="2" t="s">
        <v>56</v>
      </c>
      <c r="B18" s="16"/>
      <c r="C18" s="5"/>
      <c r="D18" s="5"/>
      <c r="E18" s="5"/>
      <c r="F18" s="5"/>
      <c r="G18" s="5"/>
      <c r="H18" s="5"/>
      <c r="I18" s="5"/>
      <c r="J18" s="5"/>
      <c r="K18" s="5"/>
      <c r="L18" s="5"/>
      <c r="M18" s="21"/>
      <c r="N18" s="29">
        <f t="shared" si="3"/>
        <v>0</v>
      </c>
    </row>
    <row r="19" spans="1:14">
      <c r="A19" s="2" t="s">
        <v>65</v>
      </c>
      <c r="B19" s="16"/>
      <c r="C19" s="5"/>
      <c r="D19" s="5"/>
      <c r="E19" s="5"/>
      <c r="F19" s="5"/>
      <c r="G19" s="5">
        <v>100</v>
      </c>
      <c r="H19" s="5"/>
      <c r="I19" s="5"/>
      <c r="J19" s="5"/>
      <c r="K19" s="5"/>
      <c r="L19" s="5"/>
      <c r="M19" s="21"/>
      <c r="N19" s="29">
        <f>SUM(B19:M19)</f>
        <v>100</v>
      </c>
    </row>
    <row r="20" spans="1:14">
      <c r="A20" s="2" t="s">
        <v>20</v>
      </c>
      <c r="B20" s="16"/>
      <c r="C20" s="5"/>
      <c r="D20" s="5"/>
      <c r="E20" s="5"/>
      <c r="F20" s="5"/>
      <c r="G20" s="5"/>
      <c r="H20" s="5"/>
      <c r="I20" s="5"/>
      <c r="J20" s="5"/>
      <c r="K20" s="5"/>
      <c r="L20" s="5"/>
      <c r="M20" s="21"/>
      <c r="N20" s="29">
        <f t="shared" si="3"/>
        <v>0</v>
      </c>
    </row>
    <row r="21" spans="1:14">
      <c r="A21" s="2" t="s">
        <v>28</v>
      </c>
      <c r="B21" s="16">
        <v>0.28999999999999998</v>
      </c>
      <c r="C21" s="5">
        <v>0.27</v>
      </c>
      <c r="D21" s="5">
        <v>0.28999999999999998</v>
      </c>
      <c r="E21" s="5">
        <v>0.26</v>
      </c>
      <c r="F21" s="5">
        <v>0.31</v>
      </c>
      <c r="G21" s="5">
        <v>0.31</v>
      </c>
      <c r="H21" s="14">
        <v>0.37</v>
      </c>
      <c r="I21" s="5">
        <v>0.39</v>
      </c>
      <c r="J21" s="5">
        <v>0.33</v>
      </c>
      <c r="K21" s="5">
        <v>0.22</v>
      </c>
      <c r="L21" s="5">
        <v>0.21</v>
      </c>
      <c r="M21" s="21">
        <v>0.23</v>
      </c>
      <c r="N21" s="29">
        <f t="shared" si="3"/>
        <v>3.4800000000000004</v>
      </c>
    </row>
    <row r="22" spans="1:14">
      <c r="A22" s="2" t="s">
        <v>64</v>
      </c>
      <c r="B22" s="16"/>
      <c r="C22" s="5"/>
      <c r="D22" s="5"/>
      <c r="E22" s="5">
        <v>700</v>
      </c>
      <c r="F22" s="5"/>
      <c r="G22" s="5"/>
      <c r="H22" s="14"/>
      <c r="I22" s="5"/>
      <c r="J22" s="5"/>
      <c r="K22" s="5"/>
      <c r="L22" s="5"/>
      <c r="M22" s="21"/>
      <c r="N22" s="29">
        <f t="shared" si="3"/>
        <v>700</v>
      </c>
    </row>
    <row r="23" spans="1:14" ht="13.5" thickBot="1">
      <c r="A23" s="2"/>
      <c r="B23" s="16"/>
      <c r="C23" s="5"/>
      <c r="D23" s="5"/>
      <c r="E23" s="5"/>
      <c r="F23" s="5"/>
      <c r="G23" s="5"/>
      <c r="H23" s="5"/>
      <c r="I23" s="5"/>
      <c r="J23" s="5"/>
      <c r="K23" s="5"/>
      <c r="L23" s="5"/>
      <c r="M23" s="21"/>
      <c r="N23" s="29"/>
    </row>
    <row r="24" spans="1:14" ht="13.5" thickBot="1">
      <c r="A24" s="1" t="s">
        <v>21</v>
      </c>
      <c r="B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22"/>
      <c r="N24" s="31"/>
    </row>
    <row r="25" spans="1:14">
      <c r="A25" s="2" t="s">
        <v>22</v>
      </c>
      <c r="B25" s="16"/>
      <c r="C25" s="5"/>
      <c r="D25" s="5"/>
      <c r="E25" s="5"/>
      <c r="F25" s="5"/>
      <c r="G25" s="5"/>
      <c r="H25" s="5"/>
      <c r="I25" s="5"/>
      <c r="J25" s="5">
        <v>50</v>
      </c>
      <c r="K25" s="5"/>
      <c r="L25" s="5"/>
      <c r="M25" s="21"/>
      <c r="N25" s="29">
        <f t="shared" si="3"/>
        <v>50</v>
      </c>
    </row>
    <row r="26" spans="1:14">
      <c r="A26" s="11" t="s">
        <v>37</v>
      </c>
      <c r="B26" s="16"/>
      <c r="C26" s="5"/>
      <c r="D26" s="5"/>
      <c r="E26" s="5"/>
      <c r="F26" s="5"/>
      <c r="G26" s="5"/>
      <c r="H26" s="5"/>
      <c r="I26" s="5"/>
      <c r="J26" s="5">
        <v>250</v>
      </c>
      <c r="K26" s="5"/>
      <c r="L26" s="5"/>
      <c r="M26" s="21"/>
      <c r="N26" s="29">
        <f t="shared" si="3"/>
        <v>250</v>
      </c>
    </row>
    <row r="27" spans="1:14">
      <c r="A27" s="2" t="s">
        <v>23</v>
      </c>
      <c r="B27" s="16"/>
      <c r="C27" s="5"/>
      <c r="D27" s="5"/>
      <c r="E27" s="5"/>
      <c r="F27" s="5"/>
      <c r="G27" s="5">
        <v>44</v>
      </c>
      <c r="H27" s="5"/>
      <c r="I27" s="5"/>
      <c r="J27" s="5"/>
      <c r="K27" s="5"/>
      <c r="L27" s="5"/>
      <c r="M27" s="21"/>
      <c r="N27" s="29">
        <f t="shared" si="3"/>
        <v>44</v>
      </c>
    </row>
    <row r="28" spans="1:14">
      <c r="A28" s="2" t="s">
        <v>26</v>
      </c>
      <c r="B28" s="16"/>
      <c r="C28" s="5"/>
      <c r="D28" s="5"/>
      <c r="E28" s="5"/>
      <c r="F28" s="5"/>
      <c r="G28" s="5"/>
      <c r="H28" s="5"/>
      <c r="I28" s="5"/>
      <c r="J28" s="5"/>
      <c r="K28" s="5"/>
      <c r="L28" s="5"/>
      <c r="M28" s="14">
        <f>N52*3.5</f>
        <v>143.5</v>
      </c>
      <c r="N28" s="29">
        <f t="shared" si="3"/>
        <v>143.5</v>
      </c>
    </row>
    <row r="29" spans="1:14">
      <c r="A29" s="37" t="s">
        <v>46</v>
      </c>
      <c r="B29" s="16"/>
      <c r="C29" s="5"/>
      <c r="D29" s="5">
        <f>51.48+39.99</f>
        <v>91.47</v>
      </c>
      <c r="E29" s="5"/>
      <c r="F29" s="5"/>
      <c r="G29" s="5"/>
      <c r="H29" s="5"/>
      <c r="I29" s="5"/>
      <c r="J29" s="5"/>
      <c r="K29" s="5"/>
      <c r="L29" s="5"/>
      <c r="M29" s="23"/>
      <c r="N29" s="29">
        <f t="shared" si="3"/>
        <v>91.47</v>
      </c>
    </row>
    <row r="30" spans="1:14">
      <c r="A30" s="2" t="s">
        <v>27</v>
      </c>
      <c r="B30" s="16"/>
      <c r="C30" s="5"/>
      <c r="D30" s="12"/>
      <c r="E30" s="5"/>
      <c r="F30" s="5"/>
      <c r="G30" s="12"/>
      <c r="H30" s="5"/>
      <c r="I30" s="5"/>
      <c r="J30" s="5"/>
      <c r="K30" s="5"/>
      <c r="L30" s="5"/>
      <c r="M30" s="21"/>
      <c r="N30" s="29">
        <f t="shared" si="3"/>
        <v>0</v>
      </c>
    </row>
    <row r="31" spans="1:14">
      <c r="A31" s="2" t="s">
        <v>24</v>
      </c>
      <c r="B31" s="16"/>
      <c r="C31" s="5"/>
      <c r="D31" s="12"/>
      <c r="E31" s="5"/>
      <c r="F31" s="5"/>
      <c r="G31" s="12"/>
      <c r="H31" s="5"/>
      <c r="I31" s="5"/>
      <c r="J31" s="5"/>
      <c r="K31" s="5"/>
      <c r="L31" s="5"/>
      <c r="M31" s="21"/>
      <c r="N31" s="29">
        <f t="shared" si="3"/>
        <v>0</v>
      </c>
    </row>
    <row r="32" spans="1:14">
      <c r="A32" s="2" t="s">
        <v>25</v>
      </c>
      <c r="B32" s="16"/>
      <c r="C32" s="5"/>
      <c r="D32" s="12"/>
      <c r="E32" s="5"/>
      <c r="F32" s="5"/>
      <c r="G32" s="12"/>
      <c r="H32" s="5"/>
      <c r="I32" s="5"/>
      <c r="J32" s="5"/>
      <c r="K32" s="5"/>
      <c r="L32" s="5"/>
      <c r="M32" s="21"/>
      <c r="N32" s="29">
        <f t="shared" si="3"/>
        <v>0</v>
      </c>
    </row>
    <row r="33" spans="1:14">
      <c r="A33" s="2" t="s">
        <v>29</v>
      </c>
      <c r="B33" s="16"/>
      <c r="C33" s="5"/>
      <c r="D33" s="5"/>
      <c r="E33" s="5"/>
      <c r="F33" s="5"/>
      <c r="G33" s="5"/>
      <c r="H33" s="5"/>
      <c r="I33" s="5"/>
      <c r="J33" s="5"/>
      <c r="K33" s="5"/>
      <c r="L33" s="5"/>
      <c r="M33" s="21"/>
      <c r="N33" s="29">
        <f t="shared" si="3"/>
        <v>0</v>
      </c>
    </row>
    <row r="34" spans="1:14">
      <c r="A34" s="2" t="s">
        <v>30</v>
      </c>
      <c r="B34" s="16"/>
      <c r="C34" s="5"/>
      <c r="D34" s="5"/>
      <c r="E34" s="5"/>
      <c r="F34" s="5"/>
      <c r="G34" s="5"/>
      <c r="H34" s="5"/>
      <c r="I34" s="5"/>
      <c r="J34" s="5"/>
      <c r="K34" s="5"/>
      <c r="L34" s="5"/>
      <c r="M34" s="21"/>
      <c r="N34" s="29">
        <f t="shared" si="3"/>
        <v>0</v>
      </c>
    </row>
    <row r="35" spans="1:14">
      <c r="A35" s="2" t="s">
        <v>35</v>
      </c>
      <c r="B35" s="16"/>
      <c r="C35" s="5"/>
      <c r="D35" s="5"/>
      <c r="E35" s="5"/>
      <c r="F35" s="5"/>
      <c r="G35" s="5"/>
      <c r="H35" s="5"/>
      <c r="I35" s="5"/>
      <c r="J35" s="5"/>
      <c r="K35" s="5"/>
      <c r="L35" s="5"/>
      <c r="M35" s="21"/>
      <c r="N35" s="29">
        <f t="shared" si="3"/>
        <v>0</v>
      </c>
    </row>
    <row r="36" spans="1:14">
      <c r="A36" s="2" t="s">
        <v>31</v>
      </c>
      <c r="B36" s="16"/>
      <c r="C36" s="5"/>
      <c r="D36" s="5"/>
      <c r="E36" s="5"/>
      <c r="F36" s="5"/>
      <c r="G36" s="5"/>
      <c r="H36" s="5"/>
      <c r="I36" s="5"/>
      <c r="J36" s="5"/>
      <c r="K36" s="5"/>
      <c r="L36" s="5"/>
      <c r="M36" s="21"/>
      <c r="N36" s="29">
        <f t="shared" si="3"/>
        <v>0</v>
      </c>
    </row>
    <row r="37" spans="1:14">
      <c r="A37" s="2" t="s">
        <v>32</v>
      </c>
      <c r="B37" s="16"/>
      <c r="C37" s="5"/>
      <c r="D37" s="5"/>
      <c r="E37" s="5"/>
      <c r="F37" s="5"/>
      <c r="G37" s="5"/>
      <c r="H37" s="5"/>
      <c r="I37" s="5"/>
      <c r="J37" s="5"/>
      <c r="K37" s="5"/>
      <c r="L37" s="5"/>
      <c r="M37" s="21"/>
      <c r="N37" s="29">
        <f t="shared" si="3"/>
        <v>0</v>
      </c>
    </row>
    <row r="38" spans="1:14">
      <c r="A38" s="2" t="s">
        <v>38</v>
      </c>
      <c r="B38" s="16">
        <f>1.32*3</f>
        <v>3.96</v>
      </c>
      <c r="C38" s="5">
        <v>1.32</v>
      </c>
      <c r="D38" s="5">
        <f>1.32*2</f>
        <v>2.64</v>
      </c>
      <c r="E38" s="5">
        <f>1.32*2</f>
        <v>2.64</v>
      </c>
      <c r="F38" s="5">
        <v>1.32</v>
      </c>
      <c r="G38" s="5">
        <v>7.16</v>
      </c>
      <c r="H38" s="5">
        <v>1.32</v>
      </c>
      <c r="J38" s="5">
        <f>1.32*2</f>
        <v>2.64</v>
      </c>
      <c r="K38" s="5"/>
      <c r="L38" s="5"/>
      <c r="M38" s="21">
        <f>1.75+1.32</f>
        <v>3.0700000000000003</v>
      </c>
      <c r="N38" s="29">
        <f t="shared" si="3"/>
        <v>26.07</v>
      </c>
    </row>
    <row r="39" spans="1:14">
      <c r="A39" s="36" t="s">
        <v>42</v>
      </c>
      <c r="B39" s="16"/>
      <c r="C39" s="5"/>
      <c r="D39" s="5"/>
      <c r="E39" s="5"/>
      <c r="F39" s="5"/>
      <c r="G39" s="12"/>
      <c r="H39" s="5"/>
      <c r="I39" s="5"/>
      <c r="J39" s="5"/>
      <c r="K39" s="5"/>
      <c r="L39" s="5"/>
      <c r="M39" s="21"/>
      <c r="N39" s="29">
        <f t="shared" si="3"/>
        <v>0</v>
      </c>
    </row>
    <row r="40" spans="1:14">
      <c r="A40" s="2" t="s">
        <v>45</v>
      </c>
      <c r="B40" s="1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29">
        <f t="shared" si="3"/>
        <v>0</v>
      </c>
    </row>
    <row r="41" spans="1:14">
      <c r="A41" s="2" t="s">
        <v>39</v>
      </c>
      <c r="B41" s="1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29">
        <f>SUM(B41:M41)</f>
        <v>0</v>
      </c>
    </row>
    <row r="42" spans="1:14">
      <c r="A42" s="2" t="s">
        <v>56</v>
      </c>
      <c r="B42" s="1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29">
        <f>SUM(B42:M42)</f>
        <v>0</v>
      </c>
    </row>
    <row r="43" spans="1:14">
      <c r="A43" s="2" t="s">
        <v>57</v>
      </c>
      <c r="B43" s="16"/>
      <c r="C43" s="5"/>
      <c r="D43" s="5"/>
      <c r="E43" s="5"/>
      <c r="F43" s="5"/>
      <c r="G43" s="5"/>
      <c r="H43" s="5"/>
      <c r="I43" s="5"/>
      <c r="J43" s="5"/>
      <c r="K43" s="5"/>
      <c r="L43" s="5"/>
      <c r="M43" s="21"/>
      <c r="N43" s="29">
        <f>SUM(B43:M43)</f>
        <v>0</v>
      </c>
    </row>
    <row r="44" spans="1:14">
      <c r="A44" s="2" t="s">
        <v>65</v>
      </c>
      <c r="B44" s="16"/>
      <c r="C44" s="5"/>
      <c r="D44" s="5"/>
      <c r="E44" s="5"/>
      <c r="F44" s="5"/>
      <c r="G44" s="5"/>
      <c r="H44" s="5"/>
      <c r="I44" s="5"/>
      <c r="J44" s="5"/>
      <c r="K44" s="5"/>
      <c r="L44" s="5"/>
      <c r="M44" s="21"/>
      <c r="N44" s="29"/>
    </row>
    <row r="45" spans="1:14">
      <c r="A45" s="2"/>
      <c r="B45" s="16"/>
      <c r="C45" s="5"/>
      <c r="D45" s="5"/>
      <c r="E45" s="5"/>
      <c r="F45" s="5"/>
      <c r="G45" s="5"/>
      <c r="H45" s="5"/>
      <c r="I45" s="5"/>
      <c r="J45" s="5"/>
      <c r="K45" s="5"/>
      <c r="L45" s="5"/>
      <c r="M45" s="21"/>
      <c r="N45" s="29"/>
    </row>
    <row r="46" spans="1:14">
      <c r="A46" s="10" t="s">
        <v>36</v>
      </c>
      <c r="B46" s="16"/>
      <c r="C46" s="5"/>
      <c r="D46" s="5"/>
      <c r="E46" s="5"/>
      <c r="F46" s="5"/>
      <c r="G46" s="5"/>
      <c r="H46" s="5"/>
      <c r="I46" s="5"/>
      <c r="J46" s="5"/>
      <c r="K46" s="5"/>
      <c r="L46" s="5"/>
      <c r="M46" s="21"/>
      <c r="N46" s="29">
        <f>SUM(N47:N50)</f>
        <v>2832.94</v>
      </c>
    </row>
    <row r="47" spans="1:14">
      <c r="A47" s="2" t="s">
        <v>64</v>
      </c>
      <c r="B47" s="16"/>
      <c r="C47" s="5"/>
      <c r="D47" s="5"/>
      <c r="E47" s="5">
        <f>732.94+100</f>
        <v>832.94</v>
      </c>
      <c r="F47" s="5"/>
      <c r="G47" s="5"/>
      <c r="H47" s="5"/>
      <c r="I47" s="5"/>
      <c r="J47" s="5"/>
      <c r="K47" s="5"/>
      <c r="L47" s="5"/>
      <c r="M47" s="21"/>
      <c r="N47" s="29">
        <f>SUM(B47:M47)</f>
        <v>832.94</v>
      </c>
    </row>
    <row r="48" spans="1:14">
      <c r="A48" s="2" t="s">
        <v>67</v>
      </c>
      <c r="B48" s="16"/>
      <c r="C48" s="5"/>
      <c r="D48" s="5"/>
      <c r="E48" s="5"/>
      <c r="F48" s="5"/>
      <c r="G48" s="5"/>
      <c r="H48" s="5"/>
      <c r="I48" s="5"/>
      <c r="J48" s="5">
        <v>500</v>
      </c>
      <c r="K48" s="5"/>
      <c r="L48" s="5"/>
      <c r="M48" s="21"/>
      <c r="N48" s="29">
        <f>SUM(B48:M48)</f>
        <v>500</v>
      </c>
    </row>
    <row r="49" spans="1:14">
      <c r="A49" s="2" t="s">
        <v>66</v>
      </c>
      <c r="B49" s="16"/>
      <c r="C49" s="5"/>
      <c r="D49" s="5"/>
      <c r="E49" s="5"/>
      <c r="F49" s="5"/>
      <c r="G49" s="5"/>
      <c r="H49" s="5"/>
      <c r="I49" s="5"/>
      <c r="J49" s="5">
        <v>1500</v>
      </c>
      <c r="K49" s="5"/>
      <c r="L49" s="5"/>
      <c r="M49" s="21"/>
      <c r="N49" s="29">
        <f>SUM(B49:M49)</f>
        <v>1500</v>
      </c>
    </row>
    <row r="50" spans="1:14" ht="13.5" thickBot="1">
      <c r="A50" s="3"/>
      <c r="B50" s="18"/>
      <c r="C50" s="7"/>
      <c r="D50" s="7"/>
      <c r="E50" s="7"/>
      <c r="F50" s="7"/>
      <c r="G50" s="7"/>
      <c r="H50" s="7"/>
      <c r="I50" s="7"/>
      <c r="J50" s="7"/>
      <c r="K50" s="7"/>
      <c r="L50" s="7"/>
      <c r="M50" s="24"/>
      <c r="N50" s="9"/>
    </row>
    <row r="51" spans="1:14" ht="13.5" thickTop="1"/>
    <row r="52" spans="1:14">
      <c r="A52" t="s">
        <v>48</v>
      </c>
      <c r="B52">
        <v>10</v>
      </c>
      <c r="C52">
        <v>2</v>
      </c>
      <c r="D52">
        <v>2</v>
      </c>
      <c r="E52">
        <v>7</v>
      </c>
      <c r="F52">
        <v>2</v>
      </c>
      <c r="G52">
        <v>7</v>
      </c>
      <c r="H52">
        <v>4</v>
      </c>
      <c r="J52">
        <v>6</v>
      </c>
      <c r="K52">
        <v>1</v>
      </c>
      <c r="N52" s="13">
        <f>SUM(B52:M52)</f>
        <v>41</v>
      </c>
    </row>
    <row r="53" spans="1:14">
      <c r="A53" t="s">
        <v>62</v>
      </c>
      <c r="E53">
        <v>1</v>
      </c>
      <c r="G53">
        <v>3</v>
      </c>
      <c r="J53" s="46">
        <v>1</v>
      </c>
      <c r="M53">
        <v>6</v>
      </c>
      <c r="N53" s="13">
        <f>SUM(B53:M53)</f>
        <v>11</v>
      </c>
    </row>
    <row r="56" spans="1:14" s="45" customFormat="1" ht="13.5" hidden="1" customHeight="1" thickTop="1">
      <c r="A56" s="45" t="s">
        <v>50</v>
      </c>
      <c r="B56" s="45">
        <v>4609.72</v>
      </c>
    </row>
    <row r="57" spans="1:14" ht="12.75" hidden="1" customHeight="1">
      <c r="A57" t="s">
        <v>51</v>
      </c>
      <c r="B57">
        <v>-61.42</v>
      </c>
    </row>
    <row r="58" spans="1:14" ht="12.75" hidden="1" customHeight="1">
      <c r="A58" t="s">
        <v>52</v>
      </c>
      <c r="B58">
        <v>1801.57</v>
      </c>
    </row>
    <row r="61" spans="1:14" hidden="1">
      <c r="A61" s="12" t="s">
        <v>47</v>
      </c>
    </row>
    <row r="62" spans="1:14" hidden="1">
      <c r="A62" s="12" t="s">
        <v>54</v>
      </c>
      <c r="B62">
        <v>500</v>
      </c>
      <c r="C62" t="s">
        <v>53</v>
      </c>
    </row>
  </sheetData>
  <mergeCells count="1">
    <mergeCell ref="A1:N1"/>
  </mergeCells>
  <phoneticPr fontId="0" type="noConversion"/>
  <hyperlinks>
    <hyperlink ref="A29" r:id="rId1" display="www.ksaacf.org"/>
  </hyperlinks>
  <printOptions horizontalCentered="1" verticalCentered="1" gridLines="1"/>
  <pageMargins left="0.25" right="0.25" top="0" bottom="0" header="0.5" footer="0.5"/>
  <pageSetup orientation="landscape" horizontalDpi="200" verticalDpi="2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workbookViewId="0">
      <selection sqref="A1:N1"/>
    </sheetView>
  </sheetViews>
  <sheetFormatPr defaultRowHeight="12.75"/>
  <cols>
    <col min="1" max="1" width="19.28515625" customWidth="1"/>
    <col min="2" max="14" width="8.5703125" customWidth="1"/>
  </cols>
  <sheetData>
    <row r="1" spans="1:14" ht="19.5" thickTop="1" thickBot="1">
      <c r="A1" s="47" t="s">
        <v>58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3.5" thickBot="1">
      <c r="A2" s="1" t="s">
        <v>17</v>
      </c>
      <c r="B2" s="1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8" t="s">
        <v>34</v>
      </c>
    </row>
    <row r="3" spans="1:14">
      <c r="A3" s="2" t="s">
        <v>0</v>
      </c>
      <c r="B3" s="25">
        <v>3182.45</v>
      </c>
      <c r="C3" s="26">
        <f t="shared" ref="C3:M3" si="0">B10</f>
        <v>3352.75</v>
      </c>
      <c r="D3" s="26">
        <f t="shared" si="0"/>
        <v>3523.05</v>
      </c>
      <c r="E3" s="26">
        <f t="shared" si="0"/>
        <v>3578.3500000000004</v>
      </c>
      <c r="F3" s="26">
        <f t="shared" si="0"/>
        <v>3463.6500000000005</v>
      </c>
      <c r="G3" s="26">
        <f t="shared" si="0"/>
        <v>3603.9500000000007</v>
      </c>
      <c r="H3" s="26">
        <f t="shared" si="0"/>
        <v>3564.2500000000009</v>
      </c>
      <c r="I3" s="26">
        <f t="shared" si="0"/>
        <v>3564.5500000000011</v>
      </c>
      <c r="J3" s="26">
        <f t="shared" si="0"/>
        <v>3564.8500000000013</v>
      </c>
      <c r="K3" s="26">
        <f t="shared" si="0"/>
        <v>3565.1500000000015</v>
      </c>
      <c r="L3" s="26">
        <f t="shared" si="0"/>
        <v>3265.4500000000016</v>
      </c>
      <c r="M3" s="26">
        <f t="shared" si="0"/>
        <v>3265.7500000000018</v>
      </c>
      <c r="N3" s="27"/>
    </row>
    <row r="4" spans="1:14">
      <c r="A4" s="2" t="s">
        <v>13</v>
      </c>
      <c r="B4" s="28">
        <f>SUM(B13:B19)</f>
        <v>175.3</v>
      </c>
      <c r="C4" s="26">
        <f>SUM(C13:C19)</f>
        <v>175.3</v>
      </c>
      <c r="D4" s="26">
        <f t="shared" ref="D4:M4" si="1">SUM(D13:D19)</f>
        <v>140.30000000000001</v>
      </c>
      <c r="E4" s="26">
        <f t="shared" si="1"/>
        <v>140.30000000000001</v>
      </c>
      <c r="F4" s="26">
        <f t="shared" si="1"/>
        <v>140.30000000000001</v>
      </c>
      <c r="G4" s="26">
        <f t="shared" si="1"/>
        <v>0.3</v>
      </c>
      <c r="H4" s="26">
        <f t="shared" si="1"/>
        <v>0.3</v>
      </c>
      <c r="I4" s="26">
        <f t="shared" si="1"/>
        <v>0.3</v>
      </c>
      <c r="J4" s="26">
        <f t="shared" si="1"/>
        <v>0.3</v>
      </c>
      <c r="K4" s="26">
        <f t="shared" si="1"/>
        <v>0.3</v>
      </c>
      <c r="L4" s="26">
        <f t="shared" si="1"/>
        <v>0.3</v>
      </c>
      <c r="M4" s="26">
        <f t="shared" si="1"/>
        <v>0.3</v>
      </c>
      <c r="N4" s="29">
        <f>SUM(B4:M4)</f>
        <v>773.59999999999968</v>
      </c>
    </row>
    <row r="5" spans="1:14">
      <c r="A5" s="2" t="s">
        <v>14</v>
      </c>
      <c r="B5" s="28">
        <f t="shared" ref="B5:M5" si="2">SUM(B21:B45)</f>
        <v>5</v>
      </c>
      <c r="C5" s="26">
        <f t="shared" si="2"/>
        <v>5</v>
      </c>
      <c r="D5" s="26">
        <f t="shared" si="2"/>
        <v>85</v>
      </c>
      <c r="E5" s="26">
        <f t="shared" si="2"/>
        <v>255</v>
      </c>
      <c r="F5" s="26">
        <f t="shared" si="2"/>
        <v>0</v>
      </c>
      <c r="G5" s="26">
        <f t="shared" si="2"/>
        <v>40</v>
      </c>
      <c r="H5" s="26">
        <f t="shared" si="2"/>
        <v>0</v>
      </c>
      <c r="I5" s="26">
        <f t="shared" si="2"/>
        <v>0</v>
      </c>
      <c r="J5" s="26">
        <f t="shared" si="2"/>
        <v>0</v>
      </c>
      <c r="K5" s="26">
        <f>SUM(K21:K45)</f>
        <v>300</v>
      </c>
      <c r="L5" s="26">
        <f t="shared" si="2"/>
        <v>0</v>
      </c>
      <c r="M5" s="26">
        <f t="shared" si="2"/>
        <v>87.5</v>
      </c>
      <c r="N5" s="29">
        <f t="shared" ref="N5:N36" si="3">SUM(B5:M5)</f>
        <v>777.5</v>
      </c>
    </row>
    <row r="6" spans="1:14" ht="13.5" thickBot="1">
      <c r="A6" s="2" t="s">
        <v>33</v>
      </c>
      <c r="B6" s="28">
        <f>B4-B5</f>
        <v>170.3</v>
      </c>
      <c r="C6" s="26">
        <f t="shared" ref="C6:M6" si="4">C4-C5</f>
        <v>170.3</v>
      </c>
      <c r="D6" s="26">
        <f t="shared" si="4"/>
        <v>55.300000000000011</v>
      </c>
      <c r="E6" s="26">
        <f t="shared" si="4"/>
        <v>-114.69999999999999</v>
      </c>
      <c r="F6" s="26">
        <f t="shared" si="4"/>
        <v>140.30000000000001</v>
      </c>
      <c r="G6" s="26">
        <f t="shared" si="4"/>
        <v>-39.700000000000003</v>
      </c>
      <c r="H6" s="26">
        <f t="shared" si="4"/>
        <v>0.3</v>
      </c>
      <c r="I6" s="26">
        <f t="shared" si="4"/>
        <v>0.3</v>
      </c>
      <c r="J6" s="26">
        <f t="shared" si="4"/>
        <v>0.3</v>
      </c>
      <c r="K6" s="26">
        <f t="shared" si="4"/>
        <v>-299.7</v>
      </c>
      <c r="L6" s="26">
        <f t="shared" si="4"/>
        <v>0.3</v>
      </c>
      <c r="M6" s="26">
        <f t="shared" si="4"/>
        <v>-87.2</v>
      </c>
      <c r="N6" s="29">
        <f t="shared" si="3"/>
        <v>-3.899999999999892</v>
      </c>
    </row>
    <row r="7" spans="1:14">
      <c r="A7" s="34" t="s">
        <v>40</v>
      </c>
      <c r="B7" s="32">
        <f>B51+B47*2+B15-B37</f>
        <v>-45.42</v>
      </c>
      <c r="C7" s="33">
        <f>B7+C47*2+C15-C37</f>
        <v>-35.42</v>
      </c>
      <c r="D7" s="33">
        <f t="shared" ref="D7:M7" si="5">C7+D47*2+D15-D37</f>
        <v>-27.42</v>
      </c>
      <c r="E7" s="33">
        <f t="shared" si="5"/>
        <v>-19.420000000000002</v>
      </c>
      <c r="F7" s="33">
        <f t="shared" si="5"/>
        <v>-11.420000000000002</v>
      </c>
      <c r="G7" s="33">
        <f t="shared" si="5"/>
        <v>-11.420000000000002</v>
      </c>
      <c r="H7" s="33">
        <f t="shared" si="5"/>
        <v>-11.420000000000002</v>
      </c>
      <c r="I7" s="33">
        <f t="shared" si="5"/>
        <v>-11.420000000000002</v>
      </c>
      <c r="J7" s="33">
        <f t="shared" si="5"/>
        <v>-11.420000000000002</v>
      </c>
      <c r="K7" s="33">
        <f t="shared" si="5"/>
        <v>-11.420000000000002</v>
      </c>
      <c r="L7" s="33">
        <f t="shared" si="5"/>
        <v>-11.420000000000002</v>
      </c>
      <c r="M7" s="43">
        <f t="shared" si="5"/>
        <v>-11.420000000000002</v>
      </c>
      <c r="N7" s="35">
        <f>M7</f>
        <v>-11.420000000000002</v>
      </c>
    </row>
    <row r="8" spans="1:14">
      <c r="A8" s="2" t="s">
        <v>55</v>
      </c>
      <c r="B8" s="28">
        <f>B52+B16-B38</f>
        <v>1801.57</v>
      </c>
      <c r="C8" s="26">
        <f>B8+C16-C38</f>
        <v>1801.57</v>
      </c>
      <c r="D8" s="26">
        <f t="shared" ref="D8:M8" si="6">C8+D16-D38</f>
        <v>1801.57</v>
      </c>
      <c r="E8" s="26">
        <f t="shared" si="6"/>
        <v>1801.57</v>
      </c>
      <c r="F8" s="26">
        <f t="shared" si="6"/>
        <v>1801.57</v>
      </c>
      <c r="G8" s="26">
        <f t="shared" si="6"/>
        <v>1801.57</v>
      </c>
      <c r="H8" s="26">
        <f t="shared" si="6"/>
        <v>1801.57</v>
      </c>
      <c r="I8" s="26">
        <f t="shared" si="6"/>
        <v>1801.57</v>
      </c>
      <c r="J8" s="26">
        <f t="shared" si="6"/>
        <v>1801.57</v>
      </c>
      <c r="K8" s="26">
        <f t="shared" si="6"/>
        <v>1801.57</v>
      </c>
      <c r="L8" s="26">
        <f t="shared" si="6"/>
        <v>1801.57</v>
      </c>
      <c r="M8" s="30">
        <f t="shared" si="6"/>
        <v>1801.57</v>
      </c>
      <c r="N8" s="38">
        <f>M8</f>
        <v>1801.57</v>
      </c>
    </row>
    <row r="9" spans="1:14" ht="13.5" thickBot="1">
      <c r="A9" s="39" t="s">
        <v>41</v>
      </c>
      <c r="B9" s="40">
        <f>B10-SUM(B7:B8)</f>
        <v>1596.6000000000001</v>
      </c>
      <c r="C9" s="41">
        <f>C10-SUM(C7:C8)</f>
        <v>1756.9000000000003</v>
      </c>
      <c r="D9" s="41">
        <f t="shared" ref="D9:L9" si="7">D10-SUM(D7:D8)</f>
        <v>1804.2000000000005</v>
      </c>
      <c r="E9" s="41">
        <f t="shared" si="7"/>
        <v>1681.5000000000007</v>
      </c>
      <c r="F9" s="41">
        <f t="shared" si="7"/>
        <v>1813.8000000000009</v>
      </c>
      <c r="G9" s="41">
        <f t="shared" si="7"/>
        <v>1774.100000000001</v>
      </c>
      <c r="H9" s="41">
        <f t="shared" si="7"/>
        <v>1774.4000000000012</v>
      </c>
      <c r="I9" s="41">
        <f t="shared" si="7"/>
        <v>1774.7000000000014</v>
      </c>
      <c r="J9" s="41">
        <f t="shared" si="7"/>
        <v>1775.0000000000016</v>
      </c>
      <c r="K9" s="41">
        <f t="shared" si="7"/>
        <v>1475.3000000000018</v>
      </c>
      <c r="L9" s="41">
        <f t="shared" si="7"/>
        <v>1475.600000000002</v>
      </c>
      <c r="M9" s="44">
        <f>M10-SUM(M7:M8)</f>
        <v>1388.4000000000021</v>
      </c>
      <c r="N9" s="42">
        <f>M9</f>
        <v>1388.4000000000021</v>
      </c>
    </row>
    <row r="10" spans="1:14">
      <c r="A10" s="2" t="s">
        <v>15</v>
      </c>
      <c r="B10" s="28">
        <f t="shared" ref="B10:M10" si="8">B3+B6</f>
        <v>3352.75</v>
      </c>
      <c r="C10" s="26">
        <f t="shared" si="8"/>
        <v>3523.05</v>
      </c>
      <c r="D10" s="26">
        <f t="shared" si="8"/>
        <v>3578.3500000000004</v>
      </c>
      <c r="E10" s="26">
        <f t="shared" si="8"/>
        <v>3463.6500000000005</v>
      </c>
      <c r="F10" s="26">
        <f t="shared" si="8"/>
        <v>3603.9500000000007</v>
      </c>
      <c r="G10" s="26">
        <f t="shared" si="8"/>
        <v>3564.2500000000009</v>
      </c>
      <c r="H10" s="26">
        <f t="shared" si="8"/>
        <v>3564.5500000000011</v>
      </c>
      <c r="I10" s="26">
        <f t="shared" si="8"/>
        <v>3564.8500000000013</v>
      </c>
      <c r="J10" s="26">
        <f t="shared" si="8"/>
        <v>3565.1500000000015</v>
      </c>
      <c r="K10" s="26">
        <f t="shared" si="8"/>
        <v>3265.4500000000016</v>
      </c>
      <c r="L10" s="26">
        <f t="shared" si="8"/>
        <v>3265.7500000000018</v>
      </c>
      <c r="M10" s="26">
        <f t="shared" si="8"/>
        <v>3178.550000000002</v>
      </c>
      <c r="N10" s="29">
        <f>M10</f>
        <v>3178.550000000002</v>
      </c>
    </row>
    <row r="11" spans="1:14" ht="13.5" thickBot="1">
      <c r="A11" s="2"/>
      <c r="B11" s="1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29"/>
    </row>
    <row r="12" spans="1:14" ht="13.5" thickBot="1">
      <c r="A12" s="1" t="s">
        <v>16</v>
      </c>
      <c r="B12" s="1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31"/>
    </row>
    <row r="13" spans="1:14">
      <c r="A13" s="2" t="s">
        <v>18</v>
      </c>
      <c r="B13" s="5">
        <v>175</v>
      </c>
      <c r="C13" s="5">
        <v>175</v>
      </c>
      <c r="D13" s="5">
        <v>140</v>
      </c>
      <c r="E13" s="5">
        <v>140</v>
      </c>
      <c r="F13" s="5">
        <v>140</v>
      </c>
      <c r="G13" s="5"/>
      <c r="H13" s="5"/>
      <c r="I13" s="5"/>
      <c r="J13" s="5"/>
      <c r="K13" s="5"/>
      <c r="L13" s="5"/>
      <c r="M13" s="5"/>
      <c r="N13" s="29">
        <f t="shared" si="3"/>
        <v>770</v>
      </c>
    </row>
    <row r="14" spans="1:14">
      <c r="A14" s="2" t="s">
        <v>19</v>
      </c>
      <c r="B14" s="1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29">
        <f t="shared" si="3"/>
        <v>0</v>
      </c>
    </row>
    <row r="15" spans="1:14">
      <c r="A15" s="2" t="s">
        <v>39</v>
      </c>
      <c r="B15" s="1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29">
        <f t="shared" si="3"/>
        <v>0</v>
      </c>
    </row>
    <row r="16" spans="1:14">
      <c r="A16" s="2" t="s">
        <v>56</v>
      </c>
      <c r="B16" s="16"/>
      <c r="C16" s="5"/>
      <c r="D16" s="5"/>
      <c r="E16" s="5"/>
      <c r="F16" s="5"/>
      <c r="G16" s="5"/>
      <c r="H16" s="5"/>
      <c r="I16" s="5"/>
      <c r="J16" s="5"/>
      <c r="K16" s="5"/>
      <c r="L16" s="5"/>
      <c r="M16" s="21"/>
      <c r="N16" s="29">
        <f t="shared" si="3"/>
        <v>0</v>
      </c>
    </row>
    <row r="17" spans="1:14">
      <c r="A17" s="2" t="s">
        <v>20</v>
      </c>
      <c r="B17" s="1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29">
        <f t="shared" si="3"/>
        <v>0</v>
      </c>
    </row>
    <row r="18" spans="1:14">
      <c r="A18" s="2" t="s">
        <v>28</v>
      </c>
      <c r="B18" s="19">
        <v>0.3</v>
      </c>
      <c r="C18" s="14">
        <v>0.3</v>
      </c>
      <c r="D18" s="14">
        <v>0.3</v>
      </c>
      <c r="E18" s="14">
        <v>0.3</v>
      </c>
      <c r="F18" s="14">
        <v>0.3</v>
      </c>
      <c r="G18" s="14">
        <v>0.3</v>
      </c>
      <c r="H18" s="14">
        <v>0.3</v>
      </c>
      <c r="I18" s="14">
        <v>0.3</v>
      </c>
      <c r="J18" s="14">
        <v>0.3</v>
      </c>
      <c r="K18" s="14">
        <v>0.3</v>
      </c>
      <c r="L18" s="14">
        <v>0.3</v>
      </c>
      <c r="M18" s="14">
        <v>0.3</v>
      </c>
      <c r="N18" s="29">
        <f>SUM(B18:M18)</f>
        <v>3.5999999999999992</v>
      </c>
    </row>
    <row r="19" spans="1:14" ht="13.5" thickBot="1">
      <c r="A19" s="2"/>
      <c r="B19" s="1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29"/>
    </row>
    <row r="20" spans="1:14" ht="13.5" thickBot="1">
      <c r="A20" s="1" t="s">
        <v>21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31"/>
    </row>
    <row r="21" spans="1:14">
      <c r="A21" s="2" t="s">
        <v>22</v>
      </c>
      <c r="B21" s="16"/>
      <c r="C21" s="5"/>
      <c r="D21" s="5"/>
      <c r="E21" s="5"/>
      <c r="F21" s="5"/>
      <c r="H21" s="5"/>
      <c r="I21" s="5"/>
      <c r="J21" s="5"/>
      <c r="K21" s="5">
        <v>50</v>
      </c>
      <c r="L21" s="5"/>
      <c r="M21" s="5"/>
      <c r="N21" s="29">
        <f t="shared" si="3"/>
        <v>50</v>
      </c>
    </row>
    <row r="22" spans="1:14">
      <c r="A22" s="11" t="s">
        <v>37</v>
      </c>
      <c r="B22" s="16"/>
      <c r="C22" s="5"/>
      <c r="D22" s="5"/>
      <c r="E22" s="5"/>
      <c r="F22" s="5"/>
      <c r="H22" s="5"/>
      <c r="I22" s="5"/>
      <c r="J22" s="5"/>
      <c r="K22" s="5">
        <v>250</v>
      </c>
      <c r="L22" s="5"/>
      <c r="M22" s="5"/>
      <c r="N22" s="29">
        <f t="shared" si="3"/>
        <v>250</v>
      </c>
    </row>
    <row r="23" spans="1:14">
      <c r="A23" s="2" t="s">
        <v>23</v>
      </c>
      <c r="B23" s="16"/>
      <c r="C23" s="5"/>
      <c r="D23" s="5"/>
      <c r="E23" s="5"/>
      <c r="F23" s="5"/>
      <c r="G23" s="5">
        <v>40</v>
      </c>
      <c r="H23" s="5"/>
      <c r="I23" s="5"/>
      <c r="J23" s="5"/>
      <c r="K23" s="5"/>
      <c r="L23" s="5"/>
      <c r="M23" s="5"/>
      <c r="N23" s="29">
        <f t="shared" si="3"/>
        <v>40</v>
      </c>
    </row>
    <row r="24" spans="1:14">
      <c r="A24" s="2" t="s">
        <v>26</v>
      </c>
      <c r="B24" s="16"/>
      <c r="C24" s="5"/>
      <c r="D24" s="5"/>
      <c r="E24" s="5"/>
      <c r="F24" s="5"/>
      <c r="G24" s="5"/>
      <c r="H24" s="5"/>
      <c r="I24" s="5"/>
      <c r="J24" s="5"/>
      <c r="K24" s="5"/>
      <c r="L24" s="5"/>
      <c r="M24" s="14">
        <f>N47*3.5</f>
        <v>87.5</v>
      </c>
      <c r="N24" s="29">
        <f t="shared" si="3"/>
        <v>87.5</v>
      </c>
    </row>
    <row r="25" spans="1:14">
      <c r="A25" s="37" t="s">
        <v>46</v>
      </c>
      <c r="B25" s="16"/>
      <c r="C25" s="5"/>
      <c r="D25" s="5">
        <v>80</v>
      </c>
      <c r="E25" s="5"/>
      <c r="F25" s="5"/>
      <c r="G25" s="5"/>
      <c r="H25" s="5"/>
      <c r="I25" s="5"/>
      <c r="J25" s="5"/>
      <c r="K25" s="5"/>
      <c r="L25" s="5"/>
      <c r="M25" s="14"/>
      <c r="N25" s="29">
        <f t="shared" si="3"/>
        <v>80</v>
      </c>
    </row>
    <row r="26" spans="1:14">
      <c r="A26" s="2" t="s">
        <v>27</v>
      </c>
      <c r="B26" s="16"/>
      <c r="C26" s="5"/>
      <c r="D26" s="12"/>
      <c r="E26" s="5"/>
      <c r="F26" s="5"/>
      <c r="G26" s="12"/>
      <c r="H26" s="5"/>
      <c r="I26" s="5"/>
      <c r="J26" s="5"/>
      <c r="K26" s="5"/>
      <c r="L26" s="5"/>
      <c r="M26" s="5"/>
      <c r="N26" s="29">
        <f t="shared" si="3"/>
        <v>0</v>
      </c>
    </row>
    <row r="27" spans="1:14">
      <c r="A27" s="2" t="s">
        <v>24</v>
      </c>
      <c r="B27" s="16"/>
      <c r="C27" s="5"/>
      <c r="D27" s="12"/>
      <c r="E27" s="5"/>
      <c r="F27" s="5"/>
      <c r="G27" s="12"/>
      <c r="H27" s="5"/>
      <c r="I27" s="5"/>
      <c r="J27" s="5"/>
      <c r="K27" s="5"/>
      <c r="L27" s="5"/>
      <c r="M27" s="5"/>
      <c r="N27" s="29">
        <f t="shared" si="3"/>
        <v>0</v>
      </c>
    </row>
    <row r="28" spans="1:14">
      <c r="A28" s="2" t="s">
        <v>25</v>
      </c>
      <c r="B28" s="16"/>
      <c r="C28" s="5"/>
      <c r="D28" s="12"/>
      <c r="E28" s="5"/>
      <c r="F28" s="5"/>
      <c r="G28" s="12"/>
      <c r="H28" s="5"/>
      <c r="I28" s="5"/>
      <c r="J28" s="5"/>
      <c r="K28" s="5"/>
      <c r="L28" s="5"/>
      <c r="M28" s="5"/>
      <c r="N28" s="29">
        <f t="shared" si="3"/>
        <v>0</v>
      </c>
    </row>
    <row r="29" spans="1:14">
      <c r="A29" s="2" t="s">
        <v>29</v>
      </c>
      <c r="B29" s="1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29">
        <f t="shared" si="3"/>
        <v>0</v>
      </c>
    </row>
    <row r="30" spans="1:14">
      <c r="A30" s="2" t="s">
        <v>30</v>
      </c>
      <c r="B30" s="1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29">
        <f t="shared" si="3"/>
        <v>0</v>
      </c>
    </row>
    <row r="31" spans="1:14">
      <c r="A31" s="2" t="s">
        <v>35</v>
      </c>
      <c r="B31" s="1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29">
        <f t="shared" si="3"/>
        <v>0</v>
      </c>
    </row>
    <row r="32" spans="1:14">
      <c r="A32" s="2" t="s">
        <v>31</v>
      </c>
      <c r="B32" s="1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29">
        <f t="shared" si="3"/>
        <v>0</v>
      </c>
    </row>
    <row r="33" spans="1:14">
      <c r="A33" s="2" t="s">
        <v>32</v>
      </c>
      <c r="B33" s="1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29">
        <f t="shared" si="3"/>
        <v>0</v>
      </c>
    </row>
    <row r="34" spans="1:14">
      <c r="A34" s="2" t="s">
        <v>38</v>
      </c>
      <c r="B34" s="5">
        <v>5</v>
      </c>
      <c r="C34" s="5">
        <v>5</v>
      </c>
      <c r="D34" s="5">
        <v>5</v>
      </c>
      <c r="E34" s="5">
        <v>5</v>
      </c>
      <c r="F34" s="5"/>
      <c r="G34" s="5"/>
      <c r="H34" s="5"/>
      <c r="I34" s="5"/>
      <c r="J34" s="5"/>
      <c r="K34" s="5"/>
      <c r="L34" s="5"/>
      <c r="M34" s="5"/>
      <c r="N34" s="29">
        <f t="shared" si="3"/>
        <v>20</v>
      </c>
    </row>
    <row r="35" spans="1:14">
      <c r="A35" s="36" t="s">
        <v>42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29">
        <f t="shared" si="3"/>
        <v>0</v>
      </c>
    </row>
    <row r="36" spans="1:14">
      <c r="A36" s="2" t="s">
        <v>45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29">
        <f t="shared" si="3"/>
        <v>0</v>
      </c>
    </row>
    <row r="37" spans="1:14">
      <c r="A37" s="2" t="s">
        <v>39</v>
      </c>
      <c r="B37" s="1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29">
        <f>SUM(B37:M37)</f>
        <v>0</v>
      </c>
    </row>
    <row r="38" spans="1:14">
      <c r="A38" s="2" t="s">
        <v>56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29">
        <f>SUM(B38:M38)</f>
        <v>0</v>
      </c>
    </row>
    <row r="39" spans="1:14">
      <c r="A39" s="2" t="s">
        <v>57</v>
      </c>
      <c r="B39" s="16"/>
      <c r="C39" s="5"/>
      <c r="D39" s="5"/>
      <c r="E39" s="5">
        <v>250</v>
      </c>
      <c r="F39" s="5"/>
      <c r="G39" s="5"/>
      <c r="H39" s="5"/>
      <c r="I39" s="5"/>
      <c r="J39" s="5"/>
      <c r="K39" s="5"/>
      <c r="L39" s="5"/>
      <c r="M39" s="21"/>
      <c r="N39" s="29">
        <f>SUM(B39:M39)</f>
        <v>250</v>
      </c>
    </row>
    <row r="40" spans="1:14">
      <c r="A40" s="2"/>
      <c r="B40" s="1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29"/>
    </row>
    <row r="41" spans="1:14">
      <c r="A41" s="10" t="s">
        <v>36</v>
      </c>
      <c r="B41" s="1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29">
        <f>SUM(N42:N45)</f>
        <v>0</v>
      </c>
    </row>
    <row r="42" spans="1:14">
      <c r="A42" s="2" t="s">
        <v>44</v>
      </c>
      <c r="B42" s="1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29">
        <f>SUM(B42:M42)</f>
        <v>0</v>
      </c>
    </row>
    <row r="43" spans="1:14">
      <c r="A43" s="2" t="s">
        <v>43</v>
      </c>
      <c r="B43" s="1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29">
        <f>SUM(B43:M43)</f>
        <v>0</v>
      </c>
    </row>
    <row r="44" spans="1:14">
      <c r="A44" s="36" t="s">
        <v>49</v>
      </c>
      <c r="B44" s="1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29">
        <f>SUM(B44:M44)</f>
        <v>0</v>
      </c>
    </row>
    <row r="45" spans="1:14" ht="13.5" thickBot="1">
      <c r="A45" s="3"/>
      <c r="B45" s="1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9"/>
    </row>
    <row r="46" spans="1:14" ht="13.5" thickTop="1"/>
    <row r="47" spans="1:14">
      <c r="A47" t="s">
        <v>48</v>
      </c>
      <c r="B47">
        <v>8</v>
      </c>
      <c r="C47">
        <v>5</v>
      </c>
      <c r="D47">
        <v>4</v>
      </c>
      <c r="E47">
        <v>4</v>
      </c>
      <c r="F47">
        <v>4</v>
      </c>
      <c r="N47" s="13">
        <f>SUM(B47:M47)</f>
        <v>25</v>
      </c>
    </row>
    <row r="48" spans="1:14">
      <c r="N48" s="13"/>
    </row>
    <row r="49" spans="1:2" ht="13.5" thickBot="1"/>
    <row r="50" spans="1:2" s="45" customFormat="1" ht="13.5" thickTop="1">
      <c r="A50" s="45" t="s">
        <v>59</v>
      </c>
      <c r="B50" s="45">
        <v>4609.72</v>
      </c>
    </row>
    <row r="51" spans="1:2">
      <c r="A51" t="s">
        <v>60</v>
      </c>
      <c r="B51">
        <v>-61.42</v>
      </c>
    </row>
    <row r="52" spans="1:2">
      <c r="A52" t="s">
        <v>61</v>
      </c>
      <c r="B52">
        <v>1801.57</v>
      </c>
    </row>
  </sheetData>
  <mergeCells count="1">
    <mergeCell ref="A1:N1"/>
  </mergeCells>
  <phoneticPr fontId="0" type="noConversion"/>
  <hyperlinks>
    <hyperlink ref="A25" r:id="rId1" display="www.ksaacf.org"/>
  </hyperlinks>
  <printOptions gridLines="1"/>
  <pageMargins left="0.25" right="0.25" top="0.5" bottom="0" header="0.5" footer="0.5"/>
  <pageSetup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KSAACF</vt:lpstr>
      <vt:lpstr>KSAACF Projected Budget</vt:lpstr>
    </vt:vector>
  </TitlesOfParts>
  <Company>A.E.K.D.B.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L. Patch</dc:creator>
  <cp:lastModifiedBy>Richard L. Patch</cp:lastModifiedBy>
  <cp:lastPrinted>2008-03-05T20:43:13Z</cp:lastPrinted>
  <dcterms:created xsi:type="dcterms:W3CDTF">2001-09-06T23:27:07Z</dcterms:created>
  <dcterms:modified xsi:type="dcterms:W3CDTF">2011-01-04T14:07:10Z</dcterms:modified>
</cp:coreProperties>
</file>