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6890" windowHeight="12120"/>
  </bookViews>
  <sheets>
    <sheet name="KSAACF" sheetId="1" r:id="rId1"/>
    <sheet name="KSAACF Projected Budget" sheetId="3" r:id="rId2"/>
  </sheets>
  <calcPr calcId="125725"/>
</workbook>
</file>

<file path=xl/calcChain.xml><?xml version="1.0" encoding="utf-8"?>
<calcChain xmlns="http://schemas.openxmlformats.org/spreadsheetml/2006/main">
  <c r="N8" i="1"/>
  <c r="M8"/>
  <c r="D8"/>
  <c r="E8"/>
  <c r="F8" s="1"/>
  <c r="G8" s="1"/>
  <c r="H8" s="1"/>
  <c r="I8" s="1"/>
  <c r="J8" s="1"/>
  <c r="K8" s="1"/>
  <c r="L8" s="1"/>
  <c r="C8"/>
  <c r="B9"/>
  <c r="N36"/>
  <c r="N18"/>
  <c r="B3"/>
  <c r="N40"/>
  <c r="N37" i="3"/>
  <c r="N39" i="1"/>
  <c r="N36" i="3"/>
  <c r="N21"/>
  <c r="D5" i="1"/>
  <c r="N20" i="3"/>
  <c r="N10" i="1"/>
  <c r="N44"/>
  <c r="N23"/>
  <c r="N20"/>
  <c r="M4"/>
  <c r="D4"/>
  <c r="E4"/>
  <c r="F4"/>
  <c r="G4"/>
  <c r="H4"/>
  <c r="I4"/>
  <c r="J4"/>
  <c r="K4"/>
  <c r="L4"/>
  <c r="C4"/>
  <c r="F5"/>
  <c r="G5"/>
  <c r="H5"/>
  <c r="H6" s="1"/>
  <c r="I5"/>
  <c r="J5"/>
  <c r="K5"/>
  <c r="L5"/>
  <c r="B4"/>
  <c r="E5"/>
  <c r="B5"/>
  <c r="B6" s="1"/>
  <c r="B12" s="1"/>
  <c r="N35" i="3"/>
  <c r="N48" i="1"/>
  <c r="M29" s="1"/>
  <c r="N43"/>
  <c r="N45"/>
  <c r="B8" i="3"/>
  <c r="C8" s="1"/>
  <c r="D8" s="1"/>
  <c r="E8" s="1"/>
  <c r="F8" s="1"/>
  <c r="G8" s="1"/>
  <c r="H8" s="1"/>
  <c r="I8" s="1"/>
  <c r="J8" s="1"/>
  <c r="K8" s="1"/>
  <c r="L8" s="1"/>
  <c r="M8" s="1"/>
  <c r="N8" s="1"/>
  <c r="B7"/>
  <c r="C7" s="1"/>
  <c r="D7" s="1"/>
  <c r="E7" s="1"/>
  <c r="F7" s="1"/>
  <c r="G7" s="1"/>
  <c r="H7" s="1"/>
  <c r="I7" s="1"/>
  <c r="J7" s="1"/>
  <c r="K7" s="1"/>
  <c r="L7" s="1"/>
  <c r="M7" s="1"/>
  <c r="N7" s="1"/>
  <c r="C9" i="1"/>
  <c r="D9" s="1"/>
  <c r="E9" s="1"/>
  <c r="F9" s="1"/>
  <c r="G9" s="1"/>
  <c r="H9" s="1"/>
  <c r="I9" s="1"/>
  <c r="J9" s="1"/>
  <c r="K9" s="1"/>
  <c r="L9" s="1"/>
  <c r="M9" s="1"/>
  <c r="N9" s="1"/>
  <c r="B7"/>
  <c r="C7" s="1"/>
  <c r="D7" s="1"/>
  <c r="E7" s="1"/>
  <c r="F7" s="1"/>
  <c r="G7" s="1"/>
  <c r="H7" s="1"/>
  <c r="I7" s="1"/>
  <c r="J7" s="1"/>
  <c r="K7" s="1"/>
  <c r="L7" s="1"/>
  <c r="M7" s="1"/>
  <c r="N7" s="1"/>
  <c r="B4" i="3"/>
  <c r="B5"/>
  <c r="C4"/>
  <c r="D4"/>
  <c r="D5"/>
  <c r="E4"/>
  <c r="F4"/>
  <c r="G4"/>
  <c r="H4"/>
  <c r="H6" s="1"/>
  <c r="I4"/>
  <c r="J4"/>
  <c r="J5"/>
  <c r="K4"/>
  <c r="L4"/>
  <c r="L5"/>
  <c r="M4"/>
  <c r="N19" i="1"/>
  <c r="N17" i="3"/>
  <c r="N34"/>
  <c r="N33"/>
  <c r="N37" i="1"/>
  <c r="C5"/>
  <c r="C6" s="1"/>
  <c r="N38"/>
  <c r="N40" i="3"/>
  <c r="N41"/>
  <c r="C5"/>
  <c r="E5"/>
  <c r="F5"/>
  <c r="G5"/>
  <c r="H5"/>
  <c r="I5"/>
  <c r="K5"/>
  <c r="N44"/>
  <c r="M27" s="1"/>
  <c r="N16"/>
  <c r="N28"/>
  <c r="N17" i="1"/>
  <c r="N35"/>
  <c r="N29" i="3"/>
  <c r="N34" i="1"/>
  <c r="N49"/>
  <c r="N27"/>
  <c r="N32"/>
  <c r="N31"/>
  <c r="N28"/>
  <c r="N26"/>
  <c r="N22"/>
  <c r="N21"/>
  <c r="N16"/>
  <c r="N15"/>
  <c r="N32" i="3"/>
  <c r="N31"/>
  <c r="N30"/>
  <c r="N26"/>
  <c r="N25"/>
  <c r="N24"/>
  <c r="N19"/>
  <c r="N18"/>
  <c r="N15"/>
  <c r="N14"/>
  <c r="J6" i="1" l="1"/>
  <c r="N42"/>
  <c r="K6" i="3"/>
  <c r="C6"/>
  <c r="B6"/>
  <c r="B11" s="1"/>
  <c r="C3" s="1"/>
  <c r="C11" s="1"/>
  <c r="D3" s="1"/>
  <c r="I6"/>
  <c r="L6"/>
  <c r="J6"/>
  <c r="F6"/>
  <c r="D6" i="1"/>
  <c r="D6" i="3"/>
  <c r="E6"/>
  <c r="N30" i="1"/>
  <c r="I6"/>
  <c r="E6"/>
  <c r="G6"/>
  <c r="B11"/>
  <c r="C3"/>
  <c r="C12" s="1"/>
  <c r="N33"/>
  <c r="F6"/>
  <c r="K6"/>
  <c r="L6"/>
  <c r="G6" i="3"/>
  <c r="M5"/>
  <c r="M6" s="1"/>
  <c r="N27"/>
  <c r="N5"/>
  <c r="N4"/>
  <c r="N29" i="1"/>
  <c r="M5"/>
  <c r="N4"/>
  <c r="B10" i="3" l="1"/>
  <c r="D11"/>
  <c r="N6"/>
  <c r="C11" i="1"/>
  <c r="D3"/>
  <c r="D12" s="1"/>
  <c r="C10" i="3"/>
  <c r="E3"/>
  <c r="E11" s="1"/>
  <c r="D10"/>
  <c r="M6" i="1"/>
  <c r="N6" s="1"/>
  <c r="N5"/>
  <c r="D11" l="1"/>
  <c r="E3"/>
  <c r="E12" s="1"/>
  <c r="F3" i="3"/>
  <c r="F11" s="1"/>
  <c r="E10"/>
  <c r="E11" i="1" l="1"/>
  <c r="F3"/>
  <c r="F12" s="1"/>
  <c r="G3" i="3"/>
  <c r="G11" s="1"/>
  <c r="F10"/>
  <c r="G3" i="1" l="1"/>
  <c r="G12" s="1"/>
  <c r="F11"/>
  <c r="H3" i="3"/>
  <c r="H11" s="1"/>
  <c r="G10"/>
  <c r="H3" i="1" l="1"/>
  <c r="H12" s="1"/>
  <c r="G11"/>
  <c r="I3" i="3"/>
  <c r="I11" s="1"/>
  <c r="H10"/>
  <c r="I3" i="1" l="1"/>
  <c r="I12" s="1"/>
  <c r="H11"/>
  <c r="J3" i="3"/>
  <c r="J11" s="1"/>
  <c r="I10"/>
  <c r="J3" i="1" l="1"/>
  <c r="J12" s="1"/>
  <c r="J11" s="1"/>
  <c r="I11"/>
  <c r="K3" i="3"/>
  <c r="K11" s="1"/>
  <c r="J10"/>
  <c r="K3" i="1" l="1"/>
  <c r="K12" s="1"/>
  <c r="L3" i="3"/>
  <c r="L11" s="1"/>
  <c r="K10"/>
  <c r="K11" i="1" l="1"/>
  <c r="L3"/>
  <c r="L12" s="1"/>
  <c r="M3" i="3"/>
  <c r="M11" s="1"/>
  <c r="L10"/>
  <c r="M3" i="1" l="1"/>
  <c r="M12" s="1"/>
  <c r="L11"/>
  <c r="M10" i="3"/>
  <c r="N10" s="1"/>
  <c r="N11"/>
  <c r="N12" i="1" l="1"/>
  <c r="M11"/>
  <c r="N11" s="1"/>
  <c r="N39" i="3"/>
</calcChain>
</file>

<file path=xl/comments1.xml><?xml version="1.0" encoding="utf-8"?>
<comments xmlns="http://schemas.openxmlformats.org/spreadsheetml/2006/main">
  <authors>
    <author>Richard L. Patch</author>
  </authors>
  <commentList>
    <comment ref="A20" authorId="0">
      <text>
        <r>
          <rPr>
            <b/>
            <sz val="8"/>
            <color indexed="81"/>
            <rFont val="Tahoma"/>
            <charset val="1"/>
          </rPr>
          <t>Richard L. Patch:</t>
        </r>
        <r>
          <rPr>
            <sz val="8"/>
            <color indexed="81"/>
            <rFont val="Tahoma"/>
            <charset val="1"/>
          </rPr>
          <t xml:space="preserve">
Interest-free loan to LECF for 1-year period.  Amount is returned to KSAACF on 8/31/11.</t>
        </r>
      </text>
    </comment>
    <comment ref="H29" authorId="0">
      <text>
        <r>
          <rPr>
            <b/>
            <sz val="8"/>
            <color indexed="81"/>
            <rFont val="Tahoma"/>
            <charset val="1"/>
          </rPr>
          <t>Richard L. Patch:</t>
        </r>
        <r>
          <rPr>
            <sz val="8"/>
            <color indexed="81"/>
            <rFont val="Tahoma"/>
            <charset val="1"/>
          </rPr>
          <t xml:space="preserve">
Interest-free loan to LECF.  Amount is returned to KSAACF on 8/31/11.</t>
        </r>
      </text>
    </comment>
    <comment ref="E35" authorId="0">
      <text>
        <r>
          <rPr>
            <b/>
            <sz val="8"/>
            <color indexed="81"/>
            <rFont val="Tahoma"/>
            <charset val="1"/>
          </rPr>
          <t>Richard L. Patch:</t>
        </r>
        <r>
          <rPr>
            <sz val="8"/>
            <color indexed="81"/>
            <rFont val="Tahoma"/>
            <charset val="1"/>
          </rPr>
          <t xml:space="preserve">
Flowers for Jenny Knight (Wife of Ed Knight)</t>
        </r>
      </text>
    </comment>
    <comment ref="A43" authorId="0">
      <text>
        <r>
          <rPr>
            <sz val="8"/>
            <color indexed="81"/>
            <rFont val="Tahoma"/>
            <family val="2"/>
          </rPr>
          <t>Reimbursement for support of undergrad sponsorship to Conclave.</t>
        </r>
      </text>
    </comment>
    <comment ref="G48" authorId="0">
      <text>
        <r>
          <rPr>
            <b/>
            <sz val="8"/>
            <color indexed="81"/>
            <rFont val="Tahoma"/>
            <charset val="1"/>
          </rPr>
          <t>Richard L. Patch:</t>
        </r>
        <r>
          <rPr>
            <sz val="8"/>
            <color indexed="81"/>
            <rFont val="Tahoma"/>
            <charset val="1"/>
          </rPr>
          <t xml:space="preserve">
All undergraduates; first year dues free.</t>
        </r>
      </text>
    </comment>
  </commentList>
</comments>
</file>

<file path=xl/sharedStrings.xml><?xml version="1.0" encoding="utf-8"?>
<sst xmlns="http://schemas.openxmlformats.org/spreadsheetml/2006/main" count="115" uniqueCount="63">
  <si>
    <t>Beginning Balance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</si>
  <si>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</si>
  <si>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</si>
  <si>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</si>
  <si>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</si>
  <si>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</si>
  <si>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</si>
  <si>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</si>
  <si>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</si>
  <si>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</si>
  <si>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</si>
  <si>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</si>
  <si>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</si>
  <si>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Revenue</t>
  </si>
  <si>
    <t>Total Disbursements</t>
  </si>
  <si>
    <t>Ending Balance</t>
  </si>
  <si>
    <t>REVENUE</t>
  </si>
  <si>
    <t>SUMMARY</t>
  </si>
  <si>
    <t>Dues</t>
  </si>
  <si>
    <t>Donations</t>
  </si>
  <si>
    <t>Fundraising</t>
  </si>
  <si>
    <t>DISBURSEMENTS</t>
  </si>
  <si>
    <t>Alumni Chapter Dues</t>
  </si>
  <si>
    <t>PO Box Fee</t>
  </si>
  <si>
    <t>Housing Corporation</t>
  </si>
  <si>
    <t>UG Scholarship</t>
  </si>
  <si>
    <t>UG Rush Donation</t>
  </si>
  <si>
    <t>Total Monthly Cash</t>
  </si>
  <si>
    <t>TOTAL</t>
  </si>
  <si>
    <t>Extra Stuff</t>
  </si>
  <si>
    <t>Alumni Chapter Insur.</t>
  </si>
  <si>
    <t>PayPal Fee</t>
  </si>
  <si>
    <t>Memorial Fund</t>
  </si>
  <si>
    <t>MF Allocation</t>
  </si>
  <si>
    <t>Operating Allocation</t>
  </si>
  <si>
    <t>10-Year Plaques (0)</t>
  </si>
  <si>
    <t>Tailgate Support?</t>
  </si>
  <si>
    <t>Website (ksaacf.org)</t>
  </si>
  <si>
    <t>BIN Allocation: Jeff J.</t>
  </si>
  <si>
    <t>BIN Fund: Jeff J.</t>
  </si>
  <si>
    <t>KSAACF Golf Event</t>
  </si>
  <si>
    <t>2011 Members</t>
  </si>
  <si>
    <t>HC Loan (ends 8/11)</t>
  </si>
  <si>
    <t>KSAACF 2011 Projected Budget</t>
  </si>
  <si>
    <t>HC Loan Reimburse</t>
  </si>
  <si>
    <t>Estimated Members</t>
  </si>
  <si>
    <t>PrevYr End Balance</t>
  </si>
  <si>
    <t>PrevYr. MF Allocation</t>
  </si>
  <si>
    <t>PrevYr. BIN Allocation</t>
  </si>
  <si>
    <t>2012 Members</t>
  </si>
  <si>
    <t>KSAACF 2011 Budget</t>
  </si>
  <si>
    <t>Anniversary</t>
  </si>
  <si>
    <t>Founders' Day Spt?</t>
  </si>
  <si>
    <t>Hall of Fame Plaques</t>
  </si>
  <si>
    <t>Prev. Yr End Balance</t>
  </si>
  <si>
    <t>Prev. Yr MF Allocation</t>
  </si>
  <si>
    <t>Prev. Yr BIN Allocation</t>
  </si>
  <si>
    <t>Interest</t>
  </si>
  <si>
    <t>Note:  Donor of the 2010 ΛE Recolonization fund agreed to transfer of funds to general donation pool.</t>
  </si>
  <si>
    <t>BIN Fund</t>
  </si>
  <si>
    <t>BIN Allocation</t>
  </si>
  <si>
    <t>Undergrad Conclave</t>
  </si>
  <si>
    <t>KSFL Prizes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</si>
</sst>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</font>
    <font>
      <b/>
      <sz val="8"/>
      <color indexed="81"/>
      <name val="Tahoma"/>
      <charset val="1"/>
    </font>
    <font>
      <sz val="8"/>
      <color indexed="81"/>
      <name val="Tahoma"/>
      <charset val="1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4" fillId="0" borderId="2" xfId="0" applyFont="1" applyBorder="1"/>
    <xf numFmtId="0" fontId="3" fillId="0" borderId="2" xfId="0" applyFont="1" applyBorder="1"/>
    <xf numFmtId="0" fontId="2" fillId="0" borderId="0" xfId="0" applyNumberFormat="1" applyFont="1" applyBorder="1" applyAlignment="1">
      <alignment horizontal="right"/>
    </xf>
    <xf numFmtId="2" fontId="0" fillId="0" borderId="0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  <xf numFmtId="2" fontId="0" fillId="0" borderId="9" xfId="0" applyNumberFormat="1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3" xfId="0" applyBorder="1" applyAlignment="1">
      <alignment horizontal="right"/>
    </xf>
    <xf numFmtId="4" fontId="3" fillId="0" borderId="14" xfId="0" applyNumberFormat="1" applyFont="1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4" fontId="0" fillId="0" borderId="9" xfId="0" applyNumberForma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4" fontId="0" fillId="0" borderId="12" xfId="0" applyNumberForma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0" fillId="0" borderId="14" xfId="0" applyNumberFormat="1" applyBorder="1" applyAlignment="1">
      <alignment horizontal="right"/>
    </xf>
    <xf numFmtId="4" fontId="0" fillId="0" borderId="17" xfId="0" applyNumberFormat="1" applyBorder="1" applyAlignment="1">
      <alignment horizontal="right"/>
    </xf>
    <xf numFmtId="0" fontId="0" fillId="0" borderId="18" xfId="0" applyBorder="1"/>
    <xf numFmtId="4" fontId="2" fillId="0" borderId="19" xfId="0" applyNumberFormat="1" applyFont="1" applyBorder="1" applyAlignment="1">
      <alignment horizontal="right"/>
    </xf>
    <xf numFmtId="0" fontId="0" fillId="0" borderId="2" xfId="0" applyFill="1" applyBorder="1"/>
    <xf numFmtId="0" fontId="5" fillId="0" borderId="20" xfId="1" applyFont="1" applyBorder="1" applyAlignment="1" applyProtection="1"/>
    <xf numFmtId="4" fontId="2" fillId="0" borderId="21" xfId="0" applyNumberFormat="1" applyFont="1" applyBorder="1" applyAlignment="1">
      <alignment horizontal="right"/>
    </xf>
    <xf numFmtId="0" fontId="0" fillId="2" borderId="22" xfId="0" applyFill="1" applyBorder="1"/>
    <xf numFmtId="4" fontId="0" fillId="2" borderId="23" xfId="0" applyNumberFormat="1" applyFill="1" applyBorder="1" applyAlignment="1">
      <alignment horizontal="right"/>
    </xf>
    <xf numFmtId="4" fontId="0" fillId="2" borderId="24" xfId="0" applyNumberFormat="1" applyFill="1" applyBorder="1" applyAlignment="1">
      <alignment horizontal="right"/>
    </xf>
    <xf numFmtId="4" fontId="2" fillId="2" borderId="25" xfId="0" applyNumberFormat="1" applyFont="1" applyFill="1" applyBorder="1" applyAlignment="1">
      <alignment horizontal="right"/>
    </xf>
    <xf numFmtId="4" fontId="0" fillId="0" borderId="26" xfId="0" applyNumberFormat="1" applyBorder="1" applyAlignment="1">
      <alignment horizontal="right"/>
    </xf>
    <xf numFmtId="4" fontId="0" fillId="2" borderId="27" xfId="0" applyNumberFormat="1" applyFill="1" applyBorder="1" applyAlignment="1">
      <alignment horizontal="right"/>
    </xf>
    <xf numFmtId="0" fontId="0" fillId="0" borderId="28" xfId="0" applyBorder="1"/>
    <xf numFmtId="0" fontId="0" fillId="0" borderId="0" xfId="0"/>
    <xf numFmtId="0" fontId="0" fillId="0" borderId="2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 applyAlignment="1">
      <alignment horizontal="right"/>
    </xf>
    <xf numFmtId="0" fontId="0" fillId="0" borderId="9" xfId="0" applyBorder="1" applyAlignment="1">
      <alignment horizontal="right"/>
    </xf>
    <xf numFmtId="2" fontId="0" fillId="0" borderId="9" xfId="0" applyNumberFormat="1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0" fillId="0" borderId="9" xfId="0" applyNumberForma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4" fontId="0" fillId="0" borderId="12" xfId="0" applyNumberFormat="1" applyBorder="1" applyAlignment="1">
      <alignment horizontal="right"/>
    </xf>
    <xf numFmtId="0" fontId="0" fillId="0" borderId="2" xfId="0" applyFill="1" applyBorder="1"/>
    <xf numFmtId="4" fontId="2" fillId="0" borderId="21" xfId="0" applyNumberFormat="1" applyFont="1" applyBorder="1" applyAlignment="1">
      <alignment horizontal="right"/>
    </xf>
    <xf numFmtId="0" fontId="0" fillId="0" borderId="28" xfId="0" applyBorder="1"/>
    <xf numFmtId="0" fontId="0" fillId="0" borderId="9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right"/>
      <protection locked="0"/>
    </xf>
    <xf numFmtId="2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2" fontId="0" fillId="0" borderId="12" xfId="0" applyNumberFormat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right"/>
      <protection locked="0"/>
    </xf>
    <xf numFmtId="2" fontId="0" fillId="0" borderId="9" xfId="0" applyNumberFormat="1" applyBorder="1" applyAlignment="1" applyProtection="1">
      <alignment horizontal="right"/>
      <protection locked="0"/>
    </xf>
    <xf numFmtId="0" fontId="1" fillId="0" borderId="29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saacf.org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saacf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6"/>
  <sheetViews>
    <sheetView tabSelected="1" workbookViewId="0">
      <selection sqref="A1:N1"/>
    </sheetView>
  </sheetViews>
  <sheetFormatPr defaultRowHeight="12.75"/>
  <cols>
    <col min="1" max="1" width="19.28515625" bestFit="1" customWidth="1"/>
    <col min="2" max="14" width="8.5703125" customWidth="1"/>
  </cols>
  <sheetData>
    <row r="1" spans="1:14" ht="19.5" thickTop="1" thickBot="1">
      <c r="A1" s="66" t="s">
        <v>50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</row>
    <row r="2" spans="1:14" ht="13.5" thickBot="1">
      <c r="A2" s="1" t="s">
        <v>17</v>
      </c>
      <c r="B2" s="1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19" t="s">
        <v>12</v>
      </c>
      <c r="N2" s="8" t="s">
        <v>28</v>
      </c>
    </row>
    <row r="3" spans="1:14">
      <c r="A3" s="2" t="s">
        <v>0</v>
      </c>
      <c r="B3" s="23">
        <f>B54</f>
        <v>2642.95</v>
      </c>
      <c r="C3" s="24">
        <f t="shared" ref="C3:M3" si="0">B12</f>
        <v>3082.06</v>
      </c>
      <c r="D3" s="24">
        <f t="shared" si="0"/>
        <v>3553.96</v>
      </c>
      <c r="E3" s="24">
        <f t="shared" si="0"/>
        <v>3462.04</v>
      </c>
      <c r="F3" s="24">
        <f t="shared" si="0"/>
        <v>3407.91</v>
      </c>
      <c r="G3" s="24">
        <f t="shared" si="0"/>
        <v>3408.2</v>
      </c>
      <c r="H3" s="24">
        <f t="shared" si="0"/>
        <v>3362.48</v>
      </c>
      <c r="I3" s="24">
        <f t="shared" si="0"/>
        <v>1930.05</v>
      </c>
      <c r="J3" s="24">
        <f t="shared" si="0"/>
        <v>1930.21</v>
      </c>
      <c r="K3" s="24">
        <f t="shared" si="0"/>
        <v>1663.97</v>
      </c>
      <c r="L3" s="24">
        <f t="shared" si="0"/>
        <v>4566.7699999999995</v>
      </c>
      <c r="M3" s="28">
        <f t="shared" si="0"/>
        <v>4534.8599999999997</v>
      </c>
      <c r="N3" s="25"/>
    </row>
    <row r="4" spans="1:14">
      <c r="A4" s="2" t="s">
        <v>13</v>
      </c>
      <c r="B4" s="26">
        <f>SUM(B15:B24)</f>
        <v>450.23</v>
      </c>
      <c r="C4" s="24">
        <f>SUM(C15:C24)</f>
        <v>480.25</v>
      </c>
      <c r="D4" s="24">
        <f t="shared" ref="D4:L4" si="1">SUM(D15:D24)</f>
        <v>0.3</v>
      </c>
      <c r="E4" s="24">
        <f t="shared" si="1"/>
        <v>35.28</v>
      </c>
      <c r="F4" s="24">
        <f t="shared" si="1"/>
        <v>0.28999999999999998</v>
      </c>
      <c r="G4" s="24">
        <f t="shared" si="1"/>
        <v>0.28000000000000003</v>
      </c>
      <c r="H4" s="24">
        <f t="shared" si="1"/>
        <v>70.209999999999994</v>
      </c>
      <c r="I4" s="24">
        <f t="shared" si="1"/>
        <v>0.16</v>
      </c>
      <c r="J4" s="24">
        <f>SUM(J15:J24)</f>
        <v>1035.08</v>
      </c>
      <c r="K4" s="24">
        <f t="shared" si="1"/>
        <v>3000.16</v>
      </c>
      <c r="L4" s="24">
        <f t="shared" si="1"/>
        <v>0.19</v>
      </c>
      <c r="M4" s="28">
        <f>SUM(M15:M24)</f>
        <v>35.18</v>
      </c>
      <c r="N4" s="27">
        <f>SUM(B4:M4)</f>
        <v>5107.6099999999997</v>
      </c>
    </row>
    <row r="5" spans="1:14">
      <c r="A5" s="2" t="s">
        <v>14</v>
      </c>
      <c r="B5" s="26">
        <f>SUM(B26:B46)</f>
        <v>11.12</v>
      </c>
      <c r="C5" s="24">
        <f t="shared" ref="C5:M5" si="2">SUM(C26:C46)</f>
        <v>8.35</v>
      </c>
      <c r="D5" s="24">
        <f t="shared" si="2"/>
        <v>92.22</v>
      </c>
      <c r="E5" s="24">
        <f t="shared" si="2"/>
        <v>89.41</v>
      </c>
      <c r="F5" s="24">
        <f t="shared" si="2"/>
        <v>0</v>
      </c>
      <c r="G5" s="24">
        <f t="shared" si="2"/>
        <v>46</v>
      </c>
      <c r="H5" s="24">
        <f t="shared" si="2"/>
        <v>1502.64</v>
      </c>
      <c r="I5" s="24">
        <f t="shared" si="2"/>
        <v>0</v>
      </c>
      <c r="J5" s="24">
        <f t="shared" si="2"/>
        <v>1301.32</v>
      </c>
      <c r="K5" s="24">
        <f t="shared" si="2"/>
        <v>97.36</v>
      </c>
      <c r="L5" s="24">
        <f t="shared" si="2"/>
        <v>32.1</v>
      </c>
      <c r="M5" s="28">
        <f t="shared" si="2"/>
        <v>680.81999999999994</v>
      </c>
      <c r="N5" s="27">
        <f t="shared" ref="N5:N34" si="3">SUM(B5:M5)</f>
        <v>3861.34</v>
      </c>
    </row>
    <row r="6" spans="1:14" ht="13.5" thickBot="1">
      <c r="A6" s="2" t="s">
        <v>27</v>
      </c>
      <c r="B6" s="26">
        <f>B4-B5</f>
        <v>439.11</v>
      </c>
      <c r="C6" s="24">
        <f t="shared" ref="C6:M6" si="4">C4-C5</f>
        <v>471.9</v>
      </c>
      <c r="D6" s="24">
        <f t="shared" si="4"/>
        <v>-91.92</v>
      </c>
      <c r="E6" s="24">
        <f t="shared" si="4"/>
        <v>-54.129999999999995</v>
      </c>
      <c r="F6" s="24">
        <f t="shared" si="4"/>
        <v>0.28999999999999998</v>
      </c>
      <c r="G6" s="24">
        <f t="shared" si="4"/>
        <v>-45.72</v>
      </c>
      <c r="H6" s="24">
        <f t="shared" si="4"/>
        <v>-1432.43</v>
      </c>
      <c r="I6" s="24">
        <f t="shared" si="4"/>
        <v>0.16</v>
      </c>
      <c r="J6" s="24">
        <f t="shared" si="4"/>
        <v>-266.24</v>
      </c>
      <c r="K6" s="24">
        <f t="shared" si="4"/>
        <v>2902.7999999999997</v>
      </c>
      <c r="L6" s="24">
        <f t="shared" si="4"/>
        <v>-31.91</v>
      </c>
      <c r="M6" s="28">
        <f t="shared" si="4"/>
        <v>-645.64</v>
      </c>
      <c r="N6" s="27">
        <f t="shared" si="3"/>
        <v>1246.2699999999995</v>
      </c>
    </row>
    <row r="7" spans="1:14">
      <c r="A7" s="32" t="s">
        <v>33</v>
      </c>
      <c r="B7" s="30">
        <f>B55+B48*2+B17-B35</f>
        <v>58.58</v>
      </c>
      <c r="C7" s="31">
        <f t="shared" ref="C7:M7" si="5">B7+C48*2+C17-C35</f>
        <v>78.58</v>
      </c>
      <c r="D7" s="31">
        <f t="shared" si="5"/>
        <v>78.58</v>
      </c>
      <c r="E7" s="31">
        <f t="shared" si="5"/>
        <v>-8.8299999999999983</v>
      </c>
      <c r="F7" s="31">
        <f t="shared" si="5"/>
        <v>-8.8299999999999983</v>
      </c>
      <c r="G7" s="31">
        <f t="shared" si="5"/>
        <v>-0.82999999999999829</v>
      </c>
      <c r="H7" s="31">
        <f t="shared" si="5"/>
        <v>3.1700000000000017</v>
      </c>
      <c r="I7" s="31">
        <f t="shared" si="5"/>
        <v>3.1700000000000017</v>
      </c>
      <c r="J7" s="31">
        <f t="shared" si="5"/>
        <v>5.1700000000000017</v>
      </c>
      <c r="K7" s="31">
        <f t="shared" si="5"/>
        <v>5.1700000000000017</v>
      </c>
      <c r="L7" s="31">
        <f t="shared" si="5"/>
        <v>5.1700000000000017</v>
      </c>
      <c r="M7" s="41">
        <f t="shared" si="5"/>
        <v>5.1700000000000017</v>
      </c>
      <c r="N7" s="33">
        <f t="shared" ref="N7:N12" si="6">M7</f>
        <v>5.1700000000000017</v>
      </c>
    </row>
    <row r="8" spans="1:14" s="44" customFormat="1">
      <c r="A8" s="45" t="s">
        <v>60</v>
      </c>
      <c r="B8" s="51">
        <v>0</v>
      </c>
      <c r="C8" s="50">
        <f>B8+C18-C36</f>
        <v>0</v>
      </c>
      <c r="D8" s="50">
        <f t="shared" ref="D8:L8" si="7">C8+D18-D36</f>
        <v>0</v>
      </c>
      <c r="E8" s="50">
        <f t="shared" si="7"/>
        <v>0</v>
      </c>
      <c r="F8" s="50">
        <f t="shared" si="7"/>
        <v>0</v>
      </c>
      <c r="G8" s="50">
        <f t="shared" si="7"/>
        <v>0</v>
      </c>
      <c r="H8" s="50">
        <f t="shared" si="7"/>
        <v>0</v>
      </c>
      <c r="I8" s="50">
        <f t="shared" si="7"/>
        <v>0</v>
      </c>
      <c r="J8" s="50">
        <f t="shared" si="7"/>
        <v>1000</v>
      </c>
      <c r="K8" s="50">
        <f t="shared" si="7"/>
        <v>1000</v>
      </c>
      <c r="L8" s="50">
        <f t="shared" si="7"/>
        <v>1000</v>
      </c>
      <c r="M8" s="53">
        <f>L8+M18-M36</f>
        <v>1000</v>
      </c>
      <c r="N8" s="55">
        <f t="shared" si="6"/>
        <v>1000</v>
      </c>
    </row>
    <row r="9" spans="1:14">
      <c r="A9" s="2" t="s">
        <v>38</v>
      </c>
      <c r="B9" s="26">
        <f>B56+B19-B37</f>
        <v>1801.57</v>
      </c>
      <c r="C9" s="24">
        <f>B9+C19-C37</f>
        <v>1801.57</v>
      </c>
      <c r="D9" s="24">
        <f t="shared" ref="D9:L9" si="8">C9+D19-D37</f>
        <v>1801.57</v>
      </c>
      <c r="E9" s="24">
        <f t="shared" si="8"/>
        <v>1801.57</v>
      </c>
      <c r="F9" s="24">
        <f t="shared" si="8"/>
        <v>1801.57</v>
      </c>
      <c r="G9" s="24">
        <f t="shared" si="8"/>
        <v>1801.57</v>
      </c>
      <c r="H9" s="24">
        <f t="shared" si="8"/>
        <v>1801.57</v>
      </c>
      <c r="I9" s="24">
        <f t="shared" si="8"/>
        <v>1801.57</v>
      </c>
      <c r="J9" s="24">
        <f t="shared" si="8"/>
        <v>801.56999999999994</v>
      </c>
      <c r="K9" s="24">
        <f t="shared" si="8"/>
        <v>704.20999999999992</v>
      </c>
      <c r="L9" s="24">
        <f t="shared" si="8"/>
        <v>672.1099999999999</v>
      </c>
      <c r="M9" s="28">
        <f>L9+M19-M37</f>
        <v>670.78999999999985</v>
      </c>
      <c r="N9" s="36">
        <f t="shared" si="6"/>
        <v>670.78999999999985</v>
      </c>
    </row>
    <row r="10" spans="1:14">
      <c r="A10" s="2" t="s">
        <v>42</v>
      </c>
      <c r="B10" s="26">
        <v>1500</v>
      </c>
      <c r="C10" s="24">
        <v>1500</v>
      </c>
      <c r="D10" s="50">
        <v>1500</v>
      </c>
      <c r="E10" s="50">
        <v>1500</v>
      </c>
      <c r="F10" s="50">
        <v>1500</v>
      </c>
      <c r="G10" s="50">
        <v>1500</v>
      </c>
      <c r="H10" s="50">
        <v>3000</v>
      </c>
      <c r="I10" s="50">
        <v>3000</v>
      </c>
      <c r="J10" s="24">
        <v>0</v>
      </c>
      <c r="K10" s="24">
        <v>0</v>
      </c>
      <c r="L10" s="24">
        <v>0</v>
      </c>
      <c r="M10" s="28">
        <v>0</v>
      </c>
      <c r="N10" s="36">
        <f t="shared" si="6"/>
        <v>0</v>
      </c>
    </row>
    <row r="11" spans="1:14" ht="13.5" thickBot="1">
      <c r="A11" s="37" t="s">
        <v>34</v>
      </c>
      <c r="B11" s="38">
        <f t="shared" ref="B11:M11" si="9">B12-SUM(B7:B9)</f>
        <v>1221.9100000000001</v>
      </c>
      <c r="C11" s="39">
        <f t="shared" si="9"/>
        <v>1673.8100000000002</v>
      </c>
      <c r="D11" s="39">
        <f t="shared" si="9"/>
        <v>1581.89</v>
      </c>
      <c r="E11" s="39">
        <f t="shared" si="9"/>
        <v>1615.1699999999998</v>
      </c>
      <c r="F11" s="39">
        <f t="shared" si="9"/>
        <v>1615.4599999999998</v>
      </c>
      <c r="G11" s="39">
        <f t="shared" si="9"/>
        <v>1561.74</v>
      </c>
      <c r="H11" s="39">
        <f t="shared" si="9"/>
        <v>125.30999999999995</v>
      </c>
      <c r="I11" s="39">
        <f t="shared" si="9"/>
        <v>125.47000000000003</v>
      </c>
      <c r="J11" s="39">
        <f t="shared" si="9"/>
        <v>-142.76999999999975</v>
      </c>
      <c r="K11" s="39">
        <f t="shared" si="9"/>
        <v>2857.3899999999994</v>
      </c>
      <c r="L11" s="39">
        <f t="shared" si="9"/>
        <v>2857.58</v>
      </c>
      <c r="M11" s="42">
        <f t="shared" si="9"/>
        <v>2213.2600000000002</v>
      </c>
      <c r="N11" s="40">
        <f t="shared" si="6"/>
        <v>2213.2600000000002</v>
      </c>
    </row>
    <row r="12" spans="1:14">
      <c r="A12" s="2" t="s">
        <v>15</v>
      </c>
      <c r="B12" s="26">
        <f>B3+B6</f>
        <v>3082.06</v>
      </c>
      <c r="C12" s="24">
        <f t="shared" ref="C12:L12" si="10">C3+C6</f>
        <v>3553.96</v>
      </c>
      <c r="D12" s="24">
        <f t="shared" si="10"/>
        <v>3462.04</v>
      </c>
      <c r="E12" s="24">
        <f t="shared" si="10"/>
        <v>3407.91</v>
      </c>
      <c r="F12" s="31">
        <f t="shared" si="10"/>
        <v>3408.2</v>
      </c>
      <c r="G12" s="24">
        <f t="shared" si="10"/>
        <v>3362.48</v>
      </c>
      <c r="H12" s="24">
        <f t="shared" si="10"/>
        <v>1930.05</v>
      </c>
      <c r="I12" s="24">
        <f t="shared" si="10"/>
        <v>1930.21</v>
      </c>
      <c r="J12" s="24">
        <f t="shared" si="10"/>
        <v>1663.97</v>
      </c>
      <c r="K12" s="24">
        <f t="shared" si="10"/>
        <v>4566.7699999999995</v>
      </c>
      <c r="L12" s="24">
        <f t="shared" si="10"/>
        <v>4534.8599999999997</v>
      </c>
      <c r="M12" s="28">
        <f>M3+M6</f>
        <v>3889.22</v>
      </c>
      <c r="N12" s="27">
        <f t="shared" si="6"/>
        <v>3889.22</v>
      </c>
    </row>
    <row r="13" spans="1:14" ht="13.5" thickBot="1">
      <c r="A13" s="2"/>
      <c r="B13" s="15"/>
      <c r="C13" s="5"/>
      <c r="D13" s="5"/>
      <c r="E13" s="5"/>
      <c r="F13" s="5"/>
      <c r="G13" s="5"/>
      <c r="H13" s="5"/>
      <c r="I13" s="5"/>
      <c r="J13" s="5"/>
      <c r="K13" s="5"/>
      <c r="L13" s="5"/>
      <c r="M13" s="20"/>
      <c r="N13" s="27"/>
    </row>
    <row r="14" spans="1:14" ht="13.5" thickBot="1">
      <c r="A14" s="1" t="s">
        <v>16</v>
      </c>
      <c r="B14" s="16"/>
      <c r="C14" s="6"/>
      <c r="D14" s="6"/>
      <c r="E14" s="6"/>
      <c r="F14" s="6"/>
      <c r="G14" s="6"/>
      <c r="H14" s="6"/>
      <c r="I14" s="6"/>
      <c r="J14" s="6"/>
      <c r="K14" s="6"/>
      <c r="L14" s="6"/>
      <c r="M14" s="21"/>
      <c r="N14" s="29"/>
    </row>
    <row r="15" spans="1:14">
      <c r="A15" s="2" t="s">
        <v>18</v>
      </c>
      <c r="B15" s="57">
        <v>385</v>
      </c>
      <c r="C15" s="58">
        <v>350</v>
      </c>
      <c r="D15" s="58"/>
      <c r="E15" s="58">
        <v>35</v>
      </c>
      <c r="F15" s="58"/>
      <c r="G15" s="58"/>
      <c r="H15" s="58">
        <v>70</v>
      </c>
      <c r="I15" s="59"/>
      <c r="J15" s="58">
        <v>35</v>
      </c>
      <c r="K15" s="58"/>
      <c r="L15" s="58"/>
      <c r="M15" s="60">
        <v>35</v>
      </c>
      <c r="N15" s="27">
        <f t="shared" si="3"/>
        <v>910</v>
      </c>
    </row>
    <row r="16" spans="1:14">
      <c r="A16" s="2" t="s">
        <v>19</v>
      </c>
      <c r="B16" s="57">
        <v>65</v>
      </c>
      <c r="C16" s="58">
        <v>130</v>
      </c>
      <c r="D16" s="58"/>
      <c r="E16" s="58"/>
      <c r="F16" s="58"/>
      <c r="G16" s="58"/>
      <c r="H16" s="58"/>
      <c r="I16" s="59"/>
      <c r="J16" s="58"/>
      <c r="K16" s="58"/>
      <c r="L16" s="58"/>
      <c r="M16" s="60"/>
      <c r="N16" s="27">
        <f t="shared" si="3"/>
        <v>195</v>
      </c>
    </row>
    <row r="17" spans="1:14">
      <c r="A17" s="2" t="s">
        <v>32</v>
      </c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60"/>
      <c r="N17" s="27">
        <f t="shared" si="3"/>
        <v>0</v>
      </c>
    </row>
    <row r="18" spans="1:14" s="44" customFormat="1">
      <c r="A18" s="45" t="s">
        <v>59</v>
      </c>
      <c r="B18" s="57"/>
      <c r="C18" s="58"/>
      <c r="D18" s="58"/>
      <c r="E18" s="58"/>
      <c r="F18" s="58"/>
      <c r="G18" s="58"/>
      <c r="H18" s="58"/>
      <c r="I18" s="58"/>
      <c r="J18" s="58">
        <v>1000</v>
      </c>
      <c r="K18" s="58"/>
      <c r="L18" s="58"/>
      <c r="M18" s="60"/>
      <c r="N18" s="52">
        <f t="shared" si="3"/>
        <v>1000</v>
      </c>
    </row>
    <row r="19" spans="1:14">
      <c r="A19" s="2" t="s">
        <v>39</v>
      </c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60"/>
      <c r="N19" s="27">
        <f t="shared" si="3"/>
        <v>0</v>
      </c>
    </row>
    <row r="20" spans="1:14">
      <c r="A20" s="45" t="s">
        <v>42</v>
      </c>
      <c r="B20" s="57"/>
      <c r="C20" s="58"/>
      <c r="D20" s="58"/>
      <c r="E20" s="58"/>
      <c r="F20" s="58"/>
      <c r="G20" s="58"/>
      <c r="H20" s="58"/>
      <c r="I20" s="58"/>
      <c r="J20" s="58"/>
      <c r="K20" s="58">
        <v>3000</v>
      </c>
      <c r="L20" s="58"/>
      <c r="M20" s="60"/>
      <c r="N20" s="27">
        <f>SUM(B20:M20)</f>
        <v>3000</v>
      </c>
    </row>
    <row r="21" spans="1:14">
      <c r="A21" s="2" t="s">
        <v>20</v>
      </c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60"/>
      <c r="N21" s="27">
        <f t="shared" si="3"/>
        <v>0</v>
      </c>
    </row>
    <row r="22" spans="1:14">
      <c r="A22" s="45" t="s">
        <v>57</v>
      </c>
      <c r="B22" s="65">
        <v>0.23</v>
      </c>
      <c r="C22" s="61">
        <v>0.25</v>
      </c>
      <c r="D22" s="61">
        <v>0.3</v>
      </c>
      <c r="E22" s="61">
        <v>0.28000000000000003</v>
      </c>
      <c r="F22" s="61">
        <v>0.28999999999999998</v>
      </c>
      <c r="G22" s="61">
        <v>0.28000000000000003</v>
      </c>
      <c r="H22" s="61">
        <v>0.21</v>
      </c>
      <c r="I22" s="61">
        <v>0.16</v>
      </c>
      <c r="J22" s="61">
        <v>0.08</v>
      </c>
      <c r="K22" s="61">
        <v>0.16</v>
      </c>
      <c r="L22" s="61">
        <v>0.19</v>
      </c>
      <c r="M22" s="63">
        <v>0.18</v>
      </c>
      <c r="N22" s="27">
        <f t="shared" si="3"/>
        <v>2.6100000000000003</v>
      </c>
    </row>
    <row r="23" spans="1:14">
      <c r="A23" s="45" t="s">
        <v>51</v>
      </c>
      <c r="B23" s="57"/>
      <c r="C23" s="58"/>
      <c r="D23" s="58"/>
      <c r="E23" s="58"/>
      <c r="F23" s="58"/>
      <c r="G23" s="58"/>
      <c r="H23" s="61"/>
      <c r="I23" s="58"/>
      <c r="J23" s="58"/>
      <c r="K23" s="58"/>
      <c r="L23" s="58"/>
      <c r="M23" s="60"/>
      <c r="N23" s="27">
        <f t="shared" si="3"/>
        <v>0</v>
      </c>
    </row>
    <row r="24" spans="1:14" ht="13.5" thickBot="1">
      <c r="A24" s="2"/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20"/>
      <c r="N24" s="27"/>
    </row>
    <row r="25" spans="1:14" ht="13.5" thickBot="1">
      <c r="A25" s="1" t="s">
        <v>21</v>
      </c>
      <c r="B25" s="16"/>
      <c r="C25" s="6"/>
      <c r="D25" s="6"/>
      <c r="E25" s="6"/>
      <c r="F25" s="6"/>
      <c r="G25" s="6"/>
      <c r="H25" s="6"/>
      <c r="I25" s="6"/>
      <c r="J25" s="6"/>
      <c r="K25" s="6"/>
      <c r="L25" s="6"/>
      <c r="M25" s="21"/>
      <c r="N25" s="29"/>
    </row>
    <row r="26" spans="1:14">
      <c r="A26" s="2" t="s">
        <v>22</v>
      </c>
      <c r="B26" s="57"/>
      <c r="C26" s="58"/>
      <c r="D26" s="58"/>
      <c r="E26" s="58"/>
      <c r="F26" s="58"/>
      <c r="G26" s="58"/>
      <c r="H26" s="58"/>
      <c r="I26" s="58"/>
      <c r="J26" s="58">
        <v>50</v>
      </c>
      <c r="K26" s="58"/>
      <c r="L26" s="58"/>
      <c r="M26" s="60"/>
      <c r="N26" s="27">
        <f t="shared" si="3"/>
        <v>50</v>
      </c>
    </row>
    <row r="27" spans="1:14">
      <c r="A27" s="11" t="s">
        <v>30</v>
      </c>
      <c r="B27" s="57"/>
      <c r="C27" s="58"/>
      <c r="D27" s="58"/>
      <c r="E27" s="58"/>
      <c r="F27" s="58"/>
      <c r="G27" s="58"/>
      <c r="H27" s="58"/>
      <c r="I27" s="58"/>
      <c r="J27" s="58">
        <v>250</v>
      </c>
      <c r="K27" s="58"/>
      <c r="L27" s="58"/>
      <c r="M27" s="60"/>
      <c r="N27" s="27">
        <f t="shared" si="3"/>
        <v>250</v>
      </c>
    </row>
    <row r="28" spans="1:14">
      <c r="A28" s="2" t="s">
        <v>23</v>
      </c>
      <c r="B28" s="57"/>
      <c r="C28" s="58"/>
      <c r="D28" s="58"/>
      <c r="E28" s="58"/>
      <c r="F28" s="58"/>
      <c r="G28" s="58">
        <v>46</v>
      </c>
      <c r="H28" s="58"/>
      <c r="I28" s="58"/>
      <c r="J28" s="58"/>
      <c r="K28" s="58"/>
      <c r="L28" s="58"/>
      <c r="M28" s="60"/>
      <c r="N28" s="27">
        <f t="shared" si="3"/>
        <v>46</v>
      </c>
    </row>
    <row r="29" spans="1:14">
      <c r="A29" s="2" t="s">
        <v>24</v>
      </c>
      <c r="B29" s="57"/>
      <c r="C29" s="58"/>
      <c r="D29" s="58"/>
      <c r="E29" s="58"/>
      <c r="F29" s="58"/>
      <c r="G29" s="58"/>
      <c r="H29" s="58">
        <v>1500</v>
      </c>
      <c r="I29" s="58"/>
      <c r="J29" s="58"/>
      <c r="K29" s="58"/>
      <c r="L29" s="58"/>
      <c r="M29" s="13">
        <f>N48*3.5</f>
        <v>129.5</v>
      </c>
      <c r="N29" s="27">
        <f t="shared" si="3"/>
        <v>1629.5</v>
      </c>
    </row>
    <row r="30" spans="1:14">
      <c r="A30" s="35" t="s">
        <v>37</v>
      </c>
      <c r="B30" s="57"/>
      <c r="C30" s="58"/>
      <c r="D30" s="58">
        <v>92.22</v>
      </c>
      <c r="E30" s="58"/>
      <c r="F30" s="58"/>
      <c r="G30" s="58"/>
      <c r="H30" s="58"/>
      <c r="I30" s="58"/>
      <c r="J30" s="58"/>
      <c r="K30" s="58"/>
      <c r="L30" s="58"/>
      <c r="M30" s="63"/>
      <c r="N30" s="27">
        <f t="shared" si="3"/>
        <v>92.22</v>
      </c>
    </row>
    <row r="31" spans="1:14">
      <c r="A31" s="2" t="s">
        <v>25</v>
      </c>
      <c r="B31" s="57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60"/>
      <c r="N31" s="27">
        <f t="shared" si="3"/>
        <v>0</v>
      </c>
    </row>
    <row r="32" spans="1:14">
      <c r="A32" s="2" t="s">
        <v>26</v>
      </c>
      <c r="B32" s="57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60"/>
      <c r="N32" s="27">
        <f t="shared" si="3"/>
        <v>0</v>
      </c>
    </row>
    <row r="33" spans="1:14">
      <c r="A33" s="2" t="s">
        <v>31</v>
      </c>
      <c r="B33" s="57">
        <v>11.12</v>
      </c>
      <c r="C33" s="58">
        <v>8.35</v>
      </c>
      <c r="D33" s="58"/>
      <c r="E33" s="58"/>
      <c r="F33" s="58"/>
      <c r="G33" s="58"/>
      <c r="H33" s="58">
        <v>2.64</v>
      </c>
      <c r="I33" s="59"/>
      <c r="J33" s="58">
        <v>1.32</v>
      </c>
      <c r="K33" s="58"/>
      <c r="L33" s="58"/>
      <c r="M33" s="60"/>
      <c r="N33" s="27">
        <f t="shared" si="3"/>
        <v>23.43</v>
      </c>
    </row>
    <row r="34" spans="1:14">
      <c r="A34" s="34" t="s">
        <v>35</v>
      </c>
      <c r="B34" s="57"/>
      <c r="C34" s="58"/>
      <c r="D34" s="58"/>
      <c r="E34" s="58"/>
      <c r="F34" s="58"/>
      <c r="G34" s="62"/>
      <c r="H34" s="58"/>
      <c r="I34" s="58"/>
      <c r="J34" s="58"/>
      <c r="K34" s="58"/>
      <c r="L34" s="58"/>
      <c r="M34" s="60"/>
      <c r="N34" s="27">
        <f t="shared" si="3"/>
        <v>0</v>
      </c>
    </row>
    <row r="35" spans="1:14">
      <c r="A35" s="2" t="s">
        <v>32</v>
      </c>
      <c r="B35" s="57"/>
      <c r="C35" s="58"/>
      <c r="D35" s="58"/>
      <c r="E35" s="58">
        <v>89.41</v>
      </c>
      <c r="F35" s="58"/>
      <c r="G35" s="58"/>
      <c r="H35" s="58"/>
      <c r="I35" s="58"/>
      <c r="J35" s="58"/>
      <c r="K35" s="58"/>
      <c r="L35" s="58"/>
      <c r="M35" s="58"/>
      <c r="N35" s="27">
        <f t="shared" ref="N35:N40" si="11">SUM(B35:M35)</f>
        <v>89.41</v>
      </c>
    </row>
    <row r="36" spans="1:14" s="44" customFormat="1">
      <c r="A36" s="45" t="s">
        <v>59</v>
      </c>
      <c r="B36" s="57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2">
        <f t="shared" si="11"/>
        <v>0</v>
      </c>
    </row>
    <row r="37" spans="1:14">
      <c r="A37" s="2" t="s">
        <v>39</v>
      </c>
      <c r="B37" s="57"/>
      <c r="C37" s="58"/>
      <c r="D37" s="58"/>
      <c r="E37" s="58"/>
      <c r="F37" s="58"/>
      <c r="G37" s="58"/>
      <c r="H37" s="58"/>
      <c r="I37" s="58"/>
      <c r="J37" s="58">
        <v>1000</v>
      </c>
      <c r="K37" s="58">
        <v>97.36</v>
      </c>
      <c r="L37" s="61">
        <v>32.1</v>
      </c>
      <c r="M37" s="58">
        <v>1.32</v>
      </c>
      <c r="N37" s="27">
        <f t="shared" si="11"/>
        <v>1130.7799999999997</v>
      </c>
    </row>
    <row r="38" spans="1:14">
      <c r="A38" s="2" t="s">
        <v>40</v>
      </c>
      <c r="B38" s="57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60"/>
      <c r="N38" s="27">
        <f t="shared" si="11"/>
        <v>0</v>
      </c>
    </row>
    <row r="39" spans="1:14" s="44" customFormat="1">
      <c r="A39" s="45" t="s">
        <v>51</v>
      </c>
      <c r="B39" s="57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60"/>
      <c r="N39" s="52">
        <f t="shared" si="11"/>
        <v>0</v>
      </c>
    </row>
    <row r="40" spans="1:14" s="44" customFormat="1">
      <c r="A40" s="45" t="s">
        <v>53</v>
      </c>
      <c r="B40" s="57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60"/>
      <c r="N40" s="52">
        <f t="shared" si="11"/>
        <v>0</v>
      </c>
    </row>
    <row r="41" spans="1:14">
      <c r="A41" s="2"/>
      <c r="B41" s="57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60"/>
      <c r="N41" s="27"/>
    </row>
    <row r="42" spans="1:14">
      <c r="A42" s="10" t="s">
        <v>29</v>
      </c>
      <c r="B42" s="57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60"/>
      <c r="N42" s="27">
        <f>SUM(N43:N46)</f>
        <v>550</v>
      </c>
    </row>
    <row r="43" spans="1:14">
      <c r="A43" s="11" t="s">
        <v>61</v>
      </c>
      <c r="B43" s="57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60">
        <v>375</v>
      </c>
      <c r="N43" s="27">
        <f>SUM(B43:M43)</f>
        <v>375</v>
      </c>
    </row>
    <row r="44" spans="1:14">
      <c r="A44" s="45" t="s">
        <v>62</v>
      </c>
      <c r="B44" s="57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60">
        <v>175</v>
      </c>
      <c r="N44" s="27">
        <f>SUM(B44:M44)</f>
        <v>175</v>
      </c>
    </row>
    <row r="45" spans="1:14">
      <c r="A45" s="2"/>
      <c r="B45" s="57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60"/>
      <c r="N45" s="27">
        <f>SUM(B45:M45)</f>
        <v>0</v>
      </c>
    </row>
    <row r="46" spans="1:14" ht="13.5" thickBot="1">
      <c r="A46" s="3"/>
      <c r="B46" s="17"/>
      <c r="C46" s="7"/>
      <c r="D46" s="7"/>
      <c r="E46" s="7"/>
      <c r="F46" s="7"/>
      <c r="G46" s="7"/>
      <c r="H46" s="7"/>
      <c r="I46" s="7"/>
      <c r="J46" s="7"/>
      <c r="K46" s="7"/>
      <c r="L46" s="7"/>
      <c r="M46" s="22"/>
      <c r="N46" s="9"/>
    </row>
    <row r="47" spans="1:14" ht="13.5" thickTop="1"/>
    <row r="48" spans="1:14">
      <c r="A48" s="44" t="s">
        <v>41</v>
      </c>
      <c r="B48" s="59">
        <v>19</v>
      </c>
      <c r="C48" s="59">
        <v>10</v>
      </c>
      <c r="D48" s="59"/>
      <c r="E48" s="59">
        <v>1</v>
      </c>
      <c r="F48" s="59"/>
      <c r="G48" s="59">
        <v>4</v>
      </c>
      <c r="H48" s="59">
        <v>2</v>
      </c>
      <c r="I48" s="59"/>
      <c r="J48" s="59">
        <v>1</v>
      </c>
      <c r="K48" s="59"/>
      <c r="L48" s="59"/>
      <c r="M48" s="59"/>
      <c r="N48" s="12">
        <f>SUM(B48:M48)</f>
        <v>37</v>
      </c>
    </row>
    <row r="49" spans="1:14">
      <c r="A49" s="44" t="s">
        <v>49</v>
      </c>
      <c r="B49" s="59">
        <v>3</v>
      </c>
      <c r="C49" s="59"/>
      <c r="D49" s="59"/>
      <c r="E49" s="59"/>
      <c r="F49" s="59"/>
      <c r="G49" s="59"/>
      <c r="H49" s="59"/>
      <c r="I49" s="59"/>
      <c r="J49" s="64"/>
      <c r="K49" s="59"/>
      <c r="L49" s="59"/>
      <c r="M49" s="59">
        <v>1</v>
      </c>
      <c r="N49" s="12">
        <f>SUM(B49:M49)</f>
        <v>4</v>
      </c>
    </row>
    <row r="50" spans="1:14" s="44" customFormat="1">
      <c r="B50" s="59"/>
      <c r="C50" s="59"/>
      <c r="D50" s="59"/>
      <c r="E50" s="59"/>
      <c r="F50" s="59"/>
      <c r="G50" s="59"/>
      <c r="H50" s="59"/>
      <c r="I50" s="59"/>
      <c r="J50" s="64"/>
      <c r="K50" s="59"/>
      <c r="L50" s="59"/>
      <c r="M50" s="59"/>
      <c r="N50" s="12"/>
    </row>
    <row r="51" spans="1:14" s="44" customFormat="1">
      <c r="A51" s="44" t="s">
        <v>58</v>
      </c>
      <c r="B51" s="59"/>
      <c r="C51" s="59"/>
      <c r="D51" s="59"/>
      <c r="E51" s="59"/>
      <c r="F51" s="59"/>
      <c r="G51" s="59"/>
      <c r="H51" s="59"/>
      <c r="I51" s="59"/>
      <c r="J51" s="64"/>
      <c r="K51" s="59"/>
      <c r="L51" s="59"/>
      <c r="M51" s="59"/>
      <c r="N51" s="12"/>
    </row>
    <row r="54" spans="1:14" s="43" customFormat="1" ht="13.5" hidden="1" customHeight="1" thickTop="1">
      <c r="A54" s="56" t="s">
        <v>54</v>
      </c>
      <c r="B54" s="43">
        <v>2642.95</v>
      </c>
    </row>
    <row r="55" spans="1:14" ht="12.75" hidden="1" customHeight="1">
      <c r="A55" s="44" t="s">
        <v>55</v>
      </c>
      <c r="B55">
        <v>20.58</v>
      </c>
    </row>
    <row r="56" spans="1:14" ht="12.75" hidden="1" customHeight="1">
      <c r="A56" s="44" t="s">
        <v>56</v>
      </c>
      <c r="B56">
        <v>1801.57</v>
      </c>
    </row>
  </sheetData>
  <mergeCells count="1">
    <mergeCell ref="A1:N1"/>
  </mergeCells>
  <phoneticPr fontId="0" type="noConversion"/>
  <hyperlinks>
    <hyperlink ref="A30" r:id="rId1" display="www.ksaacf.org"/>
  </hyperlinks>
  <printOptions horizontalCentered="1" verticalCentered="1" gridLines="1"/>
  <pageMargins left="0.25" right="0.25" top="0" bottom="0" header="0.5" footer="0.5"/>
  <pageSetup orientation="landscape" horizontalDpi="200" verticalDpi="200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sqref="A1:N1"/>
    </sheetView>
  </sheetViews>
  <sheetFormatPr defaultRowHeight="12.75"/>
  <cols>
    <col min="1" max="1" width="19.28515625" customWidth="1"/>
    <col min="2" max="14" width="8.5703125" customWidth="1"/>
  </cols>
  <sheetData>
    <row r="1" spans="1:14" ht="19.5" thickTop="1" thickBot="1">
      <c r="A1" s="66" t="s">
        <v>43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</row>
    <row r="2" spans="1:14" ht="13.5" thickBot="1">
      <c r="A2" s="1" t="s">
        <v>17</v>
      </c>
      <c r="B2" s="1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8" t="s">
        <v>28</v>
      </c>
    </row>
    <row r="3" spans="1:14">
      <c r="A3" s="2" t="s">
        <v>0</v>
      </c>
      <c r="B3" s="23">
        <v>2642.95</v>
      </c>
      <c r="C3" s="24">
        <f t="shared" ref="C3:M3" si="0">B11</f>
        <v>2486.1499999999996</v>
      </c>
      <c r="D3" s="24">
        <f t="shared" si="0"/>
        <v>2829.3599999999997</v>
      </c>
      <c r="E3" s="24">
        <f t="shared" si="0"/>
        <v>2606.5799999999995</v>
      </c>
      <c r="F3" s="24">
        <f t="shared" si="0"/>
        <v>3028.8099999999995</v>
      </c>
      <c r="G3" s="24">
        <f t="shared" si="0"/>
        <v>3201.0499999999993</v>
      </c>
      <c r="H3" s="24">
        <f t="shared" si="0"/>
        <v>3156.2999999999993</v>
      </c>
      <c r="I3" s="24">
        <f t="shared" si="0"/>
        <v>3156.5499999999993</v>
      </c>
      <c r="J3" s="24">
        <f t="shared" si="0"/>
        <v>3156.7999999999993</v>
      </c>
      <c r="K3" s="24">
        <f t="shared" si="0"/>
        <v>4657.0999999999995</v>
      </c>
      <c r="L3" s="24">
        <f t="shared" si="0"/>
        <v>4357.3999999999996</v>
      </c>
      <c r="M3" s="24">
        <f t="shared" si="0"/>
        <v>4357.7</v>
      </c>
      <c r="N3" s="25"/>
    </row>
    <row r="4" spans="1:14">
      <c r="A4" s="2" t="s">
        <v>13</v>
      </c>
      <c r="B4" s="26">
        <f>SUM(B14:B22)</f>
        <v>350.2</v>
      </c>
      <c r="C4" s="24">
        <f>SUM(C14:C22)</f>
        <v>350.21</v>
      </c>
      <c r="D4" s="24">
        <f t="shared" ref="D4:M4" si="1">SUM(D14:D22)</f>
        <v>175.22</v>
      </c>
      <c r="E4" s="24">
        <f t="shared" si="1"/>
        <v>1675.23</v>
      </c>
      <c r="F4" s="24">
        <f t="shared" si="1"/>
        <v>175.24</v>
      </c>
      <c r="G4" s="24">
        <f t="shared" si="1"/>
        <v>0.25</v>
      </c>
      <c r="H4" s="24">
        <f t="shared" si="1"/>
        <v>0.25</v>
      </c>
      <c r="I4" s="24">
        <f t="shared" si="1"/>
        <v>0.25</v>
      </c>
      <c r="J4" s="24">
        <f t="shared" si="1"/>
        <v>1500.3</v>
      </c>
      <c r="K4" s="24">
        <f t="shared" si="1"/>
        <v>0.3</v>
      </c>
      <c r="L4" s="24">
        <f t="shared" si="1"/>
        <v>0.3</v>
      </c>
      <c r="M4" s="24">
        <f t="shared" si="1"/>
        <v>0.3</v>
      </c>
      <c r="N4" s="27">
        <f>SUM(B4:M4)</f>
        <v>4228.0500000000011</v>
      </c>
    </row>
    <row r="5" spans="1:14">
      <c r="A5" s="2" t="s">
        <v>14</v>
      </c>
      <c r="B5" s="26">
        <f t="shared" ref="B5:M5" si="2">SUM(B24:B42)</f>
        <v>507</v>
      </c>
      <c r="C5" s="24">
        <f t="shared" si="2"/>
        <v>7</v>
      </c>
      <c r="D5" s="24">
        <f t="shared" si="2"/>
        <v>398</v>
      </c>
      <c r="E5" s="24">
        <f t="shared" si="2"/>
        <v>1253</v>
      </c>
      <c r="F5" s="24">
        <f t="shared" si="2"/>
        <v>3</v>
      </c>
      <c r="G5" s="24">
        <f t="shared" si="2"/>
        <v>45</v>
      </c>
      <c r="H5" s="24">
        <f t="shared" si="2"/>
        <v>0</v>
      </c>
      <c r="I5" s="24">
        <f t="shared" si="2"/>
        <v>0</v>
      </c>
      <c r="J5" s="24">
        <f t="shared" si="2"/>
        <v>0</v>
      </c>
      <c r="K5" s="24">
        <f>SUM(K24:K42)</f>
        <v>300</v>
      </c>
      <c r="L5" s="24">
        <f t="shared" si="2"/>
        <v>0</v>
      </c>
      <c r="M5" s="24">
        <f t="shared" si="2"/>
        <v>122.5</v>
      </c>
      <c r="N5" s="27">
        <f t="shared" ref="N5:N32" si="3">SUM(B5:M5)</f>
        <v>2635.5</v>
      </c>
    </row>
    <row r="6" spans="1:14" ht="13.5" thickBot="1">
      <c r="A6" s="2" t="s">
        <v>27</v>
      </c>
      <c r="B6" s="26">
        <f>B4-B5</f>
        <v>-156.80000000000001</v>
      </c>
      <c r="C6" s="24">
        <f t="shared" ref="C6:M6" si="4">C4-C5</f>
        <v>343.21</v>
      </c>
      <c r="D6" s="24">
        <f t="shared" si="4"/>
        <v>-222.78</v>
      </c>
      <c r="E6" s="24">
        <f t="shared" si="4"/>
        <v>422.23</v>
      </c>
      <c r="F6" s="24">
        <f t="shared" si="4"/>
        <v>172.24</v>
      </c>
      <c r="G6" s="24">
        <f t="shared" si="4"/>
        <v>-44.75</v>
      </c>
      <c r="H6" s="24">
        <f t="shared" si="4"/>
        <v>0.25</v>
      </c>
      <c r="I6" s="24">
        <f t="shared" si="4"/>
        <v>0.25</v>
      </c>
      <c r="J6" s="24">
        <f t="shared" si="4"/>
        <v>1500.3</v>
      </c>
      <c r="K6" s="24">
        <f t="shared" si="4"/>
        <v>-299.7</v>
      </c>
      <c r="L6" s="24">
        <f t="shared" si="4"/>
        <v>0.3</v>
      </c>
      <c r="M6" s="24">
        <f t="shared" si="4"/>
        <v>-122.2</v>
      </c>
      <c r="N6" s="27">
        <f t="shared" si="3"/>
        <v>1592.55</v>
      </c>
    </row>
    <row r="7" spans="1:14">
      <c r="A7" s="32" t="s">
        <v>33</v>
      </c>
      <c r="B7" s="30">
        <f>B48+B44*2+B16-B33</f>
        <v>40.58</v>
      </c>
      <c r="C7" s="31">
        <f t="shared" ref="C7:M7" si="5">B7+C44*2+C16-C33</f>
        <v>60.58</v>
      </c>
      <c r="D7" s="31">
        <f t="shared" si="5"/>
        <v>70.58</v>
      </c>
      <c r="E7" s="31">
        <f t="shared" si="5"/>
        <v>80.58</v>
      </c>
      <c r="F7" s="31">
        <f t="shared" si="5"/>
        <v>90.58</v>
      </c>
      <c r="G7" s="31">
        <f t="shared" si="5"/>
        <v>90.58</v>
      </c>
      <c r="H7" s="31">
        <f t="shared" si="5"/>
        <v>90.58</v>
      </c>
      <c r="I7" s="31">
        <f t="shared" si="5"/>
        <v>90.58</v>
      </c>
      <c r="J7" s="31">
        <f t="shared" si="5"/>
        <v>90.58</v>
      </c>
      <c r="K7" s="31">
        <f t="shared" si="5"/>
        <v>90.58</v>
      </c>
      <c r="L7" s="31">
        <f t="shared" si="5"/>
        <v>90.58</v>
      </c>
      <c r="M7" s="41">
        <f t="shared" si="5"/>
        <v>90.58</v>
      </c>
      <c r="N7" s="33">
        <f>M7</f>
        <v>90.58</v>
      </c>
    </row>
    <row r="8" spans="1:14">
      <c r="A8" s="2" t="s">
        <v>38</v>
      </c>
      <c r="B8" s="26">
        <f>B49+B17-B34</f>
        <v>1801.57</v>
      </c>
      <c r="C8" s="24">
        <f t="shared" ref="C8:M8" si="6">B8+C17-C34</f>
        <v>1801.57</v>
      </c>
      <c r="D8" s="24">
        <f t="shared" si="6"/>
        <v>1801.57</v>
      </c>
      <c r="E8" s="24">
        <f t="shared" si="6"/>
        <v>1801.57</v>
      </c>
      <c r="F8" s="24">
        <f t="shared" si="6"/>
        <v>1801.57</v>
      </c>
      <c r="G8" s="24">
        <f t="shared" si="6"/>
        <v>1801.57</v>
      </c>
      <c r="H8" s="24">
        <f t="shared" si="6"/>
        <v>1801.57</v>
      </c>
      <c r="I8" s="24">
        <f t="shared" si="6"/>
        <v>1801.57</v>
      </c>
      <c r="J8" s="24">
        <f t="shared" si="6"/>
        <v>1801.57</v>
      </c>
      <c r="K8" s="24">
        <f t="shared" si="6"/>
        <v>1801.57</v>
      </c>
      <c r="L8" s="24">
        <f t="shared" si="6"/>
        <v>1801.57</v>
      </c>
      <c r="M8" s="28">
        <f t="shared" si="6"/>
        <v>1801.57</v>
      </c>
      <c r="N8" s="36">
        <f>M8</f>
        <v>1801.57</v>
      </c>
    </row>
    <row r="9" spans="1:14">
      <c r="A9" s="45" t="s">
        <v>42</v>
      </c>
      <c r="B9" s="51">
        <v>1500</v>
      </c>
      <c r="C9" s="50">
        <v>1500</v>
      </c>
      <c r="D9" s="50">
        <v>1500</v>
      </c>
      <c r="E9" s="50">
        <v>1500</v>
      </c>
      <c r="F9" s="50">
        <v>1500</v>
      </c>
      <c r="G9" s="50">
        <v>1500</v>
      </c>
      <c r="H9" s="50">
        <v>1500</v>
      </c>
      <c r="I9" s="50">
        <v>1500</v>
      </c>
      <c r="J9" s="50">
        <v>0</v>
      </c>
      <c r="K9" s="50">
        <v>0</v>
      </c>
      <c r="L9" s="50">
        <v>0</v>
      </c>
      <c r="M9" s="53">
        <v>0</v>
      </c>
      <c r="N9" s="55">
        <v>1500</v>
      </c>
    </row>
    <row r="10" spans="1:14" ht="13.5" thickBot="1">
      <c r="A10" s="37" t="s">
        <v>34</v>
      </c>
      <c r="B10" s="38">
        <f>B11-SUM(B7:B8)</f>
        <v>643.99999999999977</v>
      </c>
      <c r="C10" s="39">
        <f>C11-SUM(C7:C8)</f>
        <v>967.20999999999981</v>
      </c>
      <c r="D10" s="39">
        <f t="shared" ref="D10:L10" si="7">D11-SUM(D7:D8)</f>
        <v>734.42999999999961</v>
      </c>
      <c r="E10" s="39">
        <f t="shared" si="7"/>
        <v>1146.6599999999996</v>
      </c>
      <c r="F10" s="39">
        <f t="shared" si="7"/>
        <v>1308.8999999999994</v>
      </c>
      <c r="G10" s="39">
        <f t="shared" si="7"/>
        <v>1264.1499999999994</v>
      </c>
      <c r="H10" s="39">
        <f t="shared" si="7"/>
        <v>1264.3999999999994</v>
      </c>
      <c r="I10" s="39">
        <f t="shared" si="7"/>
        <v>1264.6499999999994</v>
      </c>
      <c r="J10" s="39">
        <f t="shared" si="7"/>
        <v>2764.95</v>
      </c>
      <c r="K10" s="39">
        <f t="shared" si="7"/>
        <v>2465.25</v>
      </c>
      <c r="L10" s="39">
        <f t="shared" si="7"/>
        <v>2465.5500000000002</v>
      </c>
      <c r="M10" s="42">
        <f>M11-SUM(M7:M8)</f>
        <v>2343.3500000000004</v>
      </c>
      <c r="N10" s="40">
        <f>M10</f>
        <v>2343.3500000000004</v>
      </c>
    </row>
    <row r="11" spans="1:14">
      <c r="A11" s="2" t="s">
        <v>15</v>
      </c>
      <c r="B11" s="26">
        <f t="shared" ref="B11:M11" si="8">B3+B6</f>
        <v>2486.1499999999996</v>
      </c>
      <c r="C11" s="24">
        <f t="shared" si="8"/>
        <v>2829.3599999999997</v>
      </c>
      <c r="D11" s="24">
        <f t="shared" si="8"/>
        <v>2606.5799999999995</v>
      </c>
      <c r="E11" s="24">
        <f t="shared" si="8"/>
        <v>3028.8099999999995</v>
      </c>
      <c r="F11" s="24">
        <f t="shared" si="8"/>
        <v>3201.0499999999993</v>
      </c>
      <c r="G11" s="24">
        <f t="shared" si="8"/>
        <v>3156.2999999999993</v>
      </c>
      <c r="H11" s="24">
        <f t="shared" si="8"/>
        <v>3156.5499999999993</v>
      </c>
      <c r="I11" s="24">
        <f t="shared" si="8"/>
        <v>3156.7999999999993</v>
      </c>
      <c r="J11" s="24">
        <f t="shared" si="8"/>
        <v>4657.0999999999995</v>
      </c>
      <c r="K11" s="24">
        <f t="shared" si="8"/>
        <v>4357.3999999999996</v>
      </c>
      <c r="L11" s="24">
        <f t="shared" si="8"/>
        <v>4357.7</v>
      </c>
      <c r="M11" s="24">
        <f t="shared" si="8"/>
        <v>4235.5</v>
      </c>
      <c r="N11" s="27">
        <f>M11</f>
        <v>4235.5</v>
      </c>
    </row>
    <row r="12" spans="1:14" ht="13.5" thickBot="1">
      <c r="A12" s="2"/>
      <c r="B12" s="1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27"/>
    </row>
    <row r="13" spans="1:14" ht="13.5" thickBot="1">
      <c r="A13" s="1" t="s">
        <v>16</v>
      </c>
      <c r="B13" s="1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29"/>
    </row>
    <row r="14" spans="1:14">
      <c r="A14" s="2" t="s">
        <v>18</v>
      </c>
      <c r="B14" s="5">
        <v>350</v>
      </c>
      <c r="C14" s="5">
        <v>350</v>
      </c>
      <c r="D14" s="5">
        <v>175</v>
      </c>
      <c r="E14" s="5">
        <v>175</v>
      </c>
      <c r="F14" s="5">
        <v>175</v>
      </c>
      <c r="G14" s="5"/>
      <c r="H14" s="5"/>
      <c r="I14" s="5"/>
      <c r="J14" s="5"/>
      <c r="K14" s="5"/>
      <c r="L14" s="5"/>
      <c r="M14" s="5"/>
      <c r="N14" s="27">
        <f t="shared" si="3"/>
        <v>1225</v>
      </c>
    </row>
    <row r="15" spans="1:14">
      <c r="A15" s="2" t="s">
        <v>19</v>
      </c>
      <c r="B15" s="1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27">
        <f t="shared" si="3"/>
        <v>0</v>
      </c>
    </row>
    <row r="16" spans="1:14">
      <c r="A16" s="2" t="s">
        <v>32</v>
      </c>
      <c r="B16" s="1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27">
        <f t="shared" si="3"/>
        <v>0</v>
      </c>
    </row>
    <row r="17" spans="1:14">
      <c r="A17" s="2" t="s">
        <v>39</v>
      </c>
      <c r="B17" s="15"/>
      <c r="C17" s="5"/>
      <c r="D17" s="5"/>
      <c r="E17" s="5"/>
      <c r="F17" s="5"/>
      <c r="G17" s="5"/>
      <c r="H17" s="5"/>
      <c r="I17" s="5"/>
      <c r="J17" s="5"/>
      <c r="K17" s="5"/>
      <c r="L17" s="5"/>
      <c r="M17" s="20"/>
      <c r="N17" s="27">
        <f t="shared" si="3"/>
        <v>0</v>
      </c>
    </row>
    <row r="18" spans="1:14">
      <c r="A18" s="2" t="s">
        <v>20</v>
      </c>
      <c r="B18" s="1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27">
        <f t="shared" si="3"/>
        <v>0</v>
      </c>
    </row>
    <row r="19" spans="1:14">
      <c r="A19" s="45" t="s">
        <v>57</v>
      </c>
      <c r="B19" s="18">
        <v>0.2</v>
      </c>
      <c r="C19" s="13">
        <v>0.21</v>
      </c>
      <c r="D19" s="13">
        <v>0.22</v>
      </c>
      <c r="E19" s="13">
        <v>0.23</v>
      </c>
      <c r="F19" s="13">
        <v>0.24</v>
      </c>
      <c r="G19" s="13">
        <v>0.25</v>
      </c>
      <c r="H19" s="13">
        <v>0.25</v>
      </c>
      <c r="I19" s="13">
        <v>0.25</v>
      </c>
      <c r="J19" s="13">
        <v>0.3</v>
      </c>
      <c r="K19" s="13">
        <v>0.3</v>
      </c>
      <c r="L19" s="13">
        <v>0.3</v>
      </c>
      <c r="M19" s="13">
        <v>0.3</v>
      </c>
      <c r="N19" s="27">
        <f>SUM(B19:M19)</f>
        <v>3.0499999999999994</v>
      </c>
    </row>
    <row r="20" spans="1:14">
      <c r="A20" s="2" t="s">
        <v>44</v>
      </c>
      <c r="B20" s="18"/>
      <c r="C20" s="13"/>
      <c r="D20" s="13"/>
      <c r="E20" s="13"/>
      <c r="F20" s="13"/>
      <c r="G20" s="13"/>
      <c r="H20" s="13"/>
      <c r="I20" s="13"/>
      <c r="J20" s="13">
        <v>1500</v>
      </c>
      <c r="K20" s="13"/>
      <c r="L20" s="13"/>
      <c r="M20" s="13"/>
      <c r="N20" s="27">
        <f>SUM(B20:M20)</f>
        <v>1500</v>
      </c>
    </row>
    <row r="21" spans="1:14" s="44" customFormat="1">
      <c r="A21" s="45" t="s">
        <v>51</v>
      </c>
      <c r="B21" s="49"/>
      <c r="C21" s="47"/>
      <c r="D21" s="47"/>
      <c r="E21" s="47">
        <v>1500</v>
      </c>
      <c r="F21" s="47"/>
      <c r="G21" s="47"/>
      <c r="H21" s="47"/>
      <c r="I21" s="47"/>
      <c r="J21" s="47"/>
      <c r="K21" s="47"/>
      <c r="L21" s="47"/>
      <c r="M21" s="47"/>
      <c r="N21" s="52">
        <f>SUM(B21:M21)</f>
        <v>1500</v>
      </c>
    </row>
    <row r="22" spans="1:14" ht="13.5" thickBot="1">
      <c r="A22" s="2"/>
      <c r="B22" s="1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27"/>
    </row>
    <row r="23" spans="1:14" ht="13.5" thickBot="1">
      <c r="A23" s="1" t="s">
        <v>21</v>
      </c>
      <c r="B23" s="1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29"/>
    </row>
    <row r="24" spans="1:14">
      <c r="A24" s="2" t="s">
        <v>22</v>
      </c>
      <c r="B24" s="15"/>
      <c r="C24" s="5"/>
      <c r="D24" s="5"/>
      <c r="E24" s="5"/>
      <c r="F24" s="5"/>
      <c r="H24" s="5"/>
      <c r="I24" s="5"/>
      <c r="J24" s="5"/>
      <c r="K24" s="5">
        <v>50</v>
      </c>
      <c r="L24" s="5"/>
      <c r="M24" s="5"/>
      <c r="N24" s="27">
        <f t="shared" si="3"/>
        <v>50</v>
      </c>
    </row>
    <row r="25" spans="1:14">
      <c r="A25" s="11" t="s">
        <v>30</v>
      </c>
      <c r="B25" s="15"/>
      <c r="C25" s="5"/>
      <c r="D25" s="5"/>
      <c r="E25" s="5"/>
      <c r="F25" s="5"/>
      <c r="H25" s="5"/>
      <c r="I25" s="5"/>
      <c r="J25" s="5"/>
      <c r="K25" s="5">
        <v>250</v>
      </c>
      <c r="L25" s="5"/>
      <c r="M25" s="5"/>
      <c r="N25" s="27">
        <f t="shared" si="3"/>
        <v>250</v>
      </c>
    </row>
    <row r="26" spans="1:14">
      <c r="A26" s="2" t="s">
        <v>23</v>
      </c>
      <c r="B26" s="15"/>
      <c r="C26" s="5"/>
      <c r="D26" s="5"/>
      <c r="E26" s="5"/>
      <c r="F26" s="5"/>
      <c r="G26" s="5">
        <v>45</v>
      </c>
      <c r="H26" s="5"/>
      <c r="I26" s="5"/>
      <c r="J26" s="5"/>
      <c r="K26" s="5"/>
      <c r="L26" s="5"/>
      <c r="M26" s="5"/>
      <c r="N26" s="27">
        <f t="shared" si="3"/>
        <v>45</v>
      </c>
    </row>
    <row r="27" spans="1:14">
      <c r="A27" s="2" t="s">
        <v>24</v>
      </c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13">
        <f>N44*3.5</f>
        <v>122.5</v>
      </c>
      <c r="N27" s="27">
        <f t="shared" si="3"/>
        <v>122.5</v>
      </c>
    </row>
    <row r="28" spans="1:14">
      <c r="A28" s="35" t="s">
        <v>37</v>
      </c>
      <c r="B28" s="15"/>
      <c r="C28" s="5"/>
      <c r="D28" s="5">
        <v>95</v>
      </c>
      <c r="E28" s="5"/>
      <c r="F28" s="5"/>
      <c r="G28" s="5"/>
      <c r="H28" s="5"/>
      <c r="I28" s="5"/>
      <c r="J28" s="5"/>
      <c r="K28" s="5"/>
      <c r="L28" s="5"/>
      <c r="M28" s="13"/>
      <c r="N28" s="27">
        <f t="shared" si="3"/>
        <v>95</v>
      </c>
    </row>
    <row r="29" spans="1:14">
      <c r="A29" s="2" t="s">
        <v>25</v>
      </c>
      <c r="B29" s="1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27">
        <f t="shared" si="3"/>
        <v>0</v>
      </c>
    </row>
    <row r="30" spans="1:14">
      <c r="A30" s="2" t="s">
        <v>26</v>
      </c>
      <c r="B30" s="1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27">
        <f t="shared" si="3"/>
        <v>0</v>
      </c>
    </row>
    <row r="31" spans="1:14">
      <c r="A31" s="2" t="s">
        <v>31</v>
      </c>
      <c r="B31" s="5">
        <v>7</v>
      </c>
      <c r="C31" s="5">
        <v>7</v>
      </c>
      <c r="D31" s="5">
        <v>3</v>
      </c>
      <c r="E31" s="46">
        <v>3</v>
      </c>
      <c r="F31" s="46">
        <v>3</v>
      </c>
      <c r="G31" s="5"/>
      <c r="H31" s="5"/>
      <c r="I31" s="5"/>
      <c r="J31" s="5"/>
      <c r="K31" s="5"/>
      <c r="L31" s="5"/>
      <c r="M31" s="5"/>
      <c r="N31" s="27">
        <f t="shared" si="3"/>
        <v>23</v>
      </c>
    </row>
    <row r="32" spans="1:14">
      <c r="A32" s="34" t="s">
        <v>35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27">
        <f t="shared" si="3"/>
        <v>0</v>
      </c>
    </row>
    <row r="33" spans="1:14">
      <c r="A33" s="2" t="s">
        <v>32</v>
      </c>
      <c r="B33" s="1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27">
        <f>SUM(B33:M33)</f>
        <v>0</v>
      </c>
    </row>
    <row r="34" spans="1:14">
      <c r="A34" s="2" t="s">
        <v>39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27">
        <f>SUM(B34:M34)</f>
        <v>0</v>
      </c>
    </row>
    <row r="35" spans="1:14">
      <c r="A35" s="2" t="s">
        <v>40</v>
      </c>
      <c r="B35" s="15"/>
      <c r="C35" s="5"/>
      <c r="D35" s="5"/>
      <c r="E35" s="5">
        <v>250</v>
      </c>
      <c r="F35" s="5"/>
      <c r="G35" s="5"/>
      <c r="H35" s="5"/>
      <c r="I35" s="5"/>
      <c r="J35" s="5"/>
      <c r="K35" s="5"/>
      <c r="L35" s="5"/>
      <c r="M35" s="20"/>
      <c r="N35" s="27">
        <f>SUM(B35:M35)</f>
        <v>250</v>
      </c>
    </row>
    <row r="36" spans="1:14" s="44" customFormat="1">
      <c r="A36" s="45" t="s">
        <v>51</v>
      </c>
      <c r="B36" s="48">
        <v>500</v>
      </c>
      <c r="C36" s="46"/>
      <c r="D36" s="46"/>
      <c r="E36" s="46">
        <v>1000</v>
      </c>
      <c r="F36" s="46"/>
      <c r="G36" s="46"/>
      <c r="H36" s="46"/>
      <c r="I36" s="46"/>
      <c r="J36" s="46"/>
      <c r="K36" s="46"/>
      <c r="L36" s="46"/>
      <c r="M36" s="46"/>
      <c r="N36" s="52">
        <f>SUM(B36:M36)</f>
        <v>1500</v>
      </c>
    </row>
    <row r="37" spans="1:14" s="44" customFormat="1">
      <c r="A37" s="45" t="s">
        <v>53</v>
      </c>
      <c r="B37" s="48"/>
      <c r="C37" s="46"/>
      <c r="D37" s="46">
        <v>300</v>
      </c>
      <c r="E37" s="46"/>
      <c r="F37" s="46"/>
      <c r="G37" s="46"/>
      <c r="H37" s="46"/>
      <c r="I37" s="46"/>
      <c r="J37" s="46"/>
      <c r="K37" s="46"/>
      <c r="L37" s="46"/>
      <c r="M37" s="46"/>
      <c r="N37" s="52">
        <f>SUM(B37:M37)</f>
        <v>300</v>
      </c>
    </row>
    <row r="38" spans="1:14">
      <c r="A38" s="2"/>
      <c r="B38" s="1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27"/>
    </row>
    <row r="39" spans="1:14">
      <c r="A39" s="10" t="s">
        <v>29</v>
      </c>
      <c r="B39" s="1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27">
        <f>SUM(N40:N42)</f>
        <v>0</v>
      </c>
    </row>
    <row r="40" spans="1:14">
      <c r="A40" s="2" t="s">
        <v>36</v>
      </c>
      <c r="B40" s="15"/>
      <c r="C40" s="5"/>
      <c r="D40" s="5"/>
      <c r="E40" s="5"/>
      <c r="F40" s="5"/>
      <c r="G40" s="5"/>
      <c r="H40" s="5"/>
      <c r="I40" s="5"/>
      <c r="J40" s="5"/>
      <c r="K40" s="46"/>
      <c r="L40" s="46"/>
      <c r="M40" s="5"/>
      <c r="N40" s="27">
        <f>SUM(B40:M40)</f>
        <v>0</v>
      </c>
    </row>
    <row r="41" spans="1:14">
      <c r="A41" s="54" t="s">
        <v>52</v>
      </c>
      <c r="B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27">
        <f>SUM(B41:M41)</f>
        <v>0</v>
      </c>
    </row>
    <row r="42" spans="1:14" ht="13.5" thickBot="1">
      <c r="A42" s="3"/>
      <c r="B42" s="1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9"/>
    </row>
    <row r="43" spans="1:14" ht="13.5" thickTop="1"/>
    <row r="44" spans="1:14">
      <c r="A44" s="44" t="s">
        <v>45</v>
      </c>
      <c r="B44">
        <v>10</v>
      </c>
      <c r="C44">
        <v>10</v>
      </c>
      <c r="D44">
        <v>5</v>
      </c>
      <c r="E44">
        <v>5</v>
      </c>
      <c r="F44">
        <v>5</v>
      </c>
      <c r="N44" s="12">
        <f>SUM(B44:M44)</f>
        <v>35</v>
      </c>
    </row>
    <row r="45" spans="1:14">
      <c r="N45" s="12"/>
    </row>
    <row r="46" spans="1:14" ht="13.5" thickBot="1"/>
    <row r="47" spans="1:14" s="43" customFormat="1" ht="13.5" thickTop="1">
      <c r="A47" s="56" t="s">
        <v>46</v>
      </c>
      <c r="B47" s="43">
        <v>2421</v>
      </c>
    </row>
    <row r="48" spans="1:14">
      <c r="A48" s="44" t="s">
        <v>47</v>
      </c>
      <c r="B48">
        <v>20.58</v>
      </c>
    </row>
    <row r="49" spans="1:2">
      <c r="A49" s="44" t="s">
        <v>48</v>
      </c>
      <c r="B49">
        <v>1801.57</v>
      </c>
    </row>
  </sheetData>
  <mergeCells count="1">
    <mergeCell ref="A1:N1"/>
  </mergeCells>
  <phoneticPr fontId="0" type="noConversion"/>
  <hyperlinks>
    <hyperlink ref="A28" r:id="rId1" display="www.ksaacf.org"/>
  </hyperlinks>
  <printOptions gridLines="1"/>
  <pageMargins left="0.25" right="0.25" top="0.5" bottom="0" header="0.5" footer="0.5"/>
  <pageSetup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KSAACF</vt:lpstr>
      <vt:lpstr>KSAACF Projected Budget</vt:lpstr>
    </vt:vector>
  </TitlesOfParts>
  <Company>A.E.K.D.B.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L. Patch</dc:creator>
  <cp:lastModifiedBy>Richard L. Patch</cp:lastModifiedBy>
  <cp:lastPrinted>2008-03-05T20:43:13Z</cp:lastPrinted>
  <dcterms:created xsi:type="dcterms:W3CDTF">2001-09-06T23:27:07Z</dcterms:created>
  <dcterms:modified xsi:type="dcterms:W3CDTF">2012-01-03T17:53:08Z</dcterms:modified>
</cp:coreProperties>
</file>