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890" windowHeight="12120"/>
  </bookViews>
  <sheets>
    <sheet name="KSAACF" sheetId="1" r:id="rId1"/>
    <sheet name="KSAACF Projected Budget" sheetId="4" r:id="rId2"/>
  </sheets>
  <calcPr calcId="125725"/>
</workbook>
</file>

<file path=xl/calcChain.xml><?xml version="1.0" encoding="utf-8"?>
<calcChain xmlns="http://schemas.openxmlformats.org/spreadsheetml/2006/main">
  <c r="M28" i="1"/>
  <c r="M4"/>
  <c r="N44"/>
  <c r="N20"/>
  <c r="B10"/>
  <c r="C10" s="1"/>
  <c r="D10" s="1"/>
  <c r="E10" s="1"/>
  <c r="F10" s="1"/>
  <c r="B7"/>
  <c r="C7" s="1"/>
  <c r="D7" s="1"/>
  <c r="E7" s="1"/>
  <c r="F7" s="1"/>
  <c r="G7" s="1"/>
  <c r="H7" s="1"/>
  <c r="I7" s="1"/>
  <c r="J7" s="1"/>
  <c r="K7" s="1"/>
  <c r="L7" s="1"/>
  <c r="M7" s="1"/>
  <c r="N7" s="1"/>
  <c r="B4"/>
  <c r="B9"/>
  <c r="C9" s="1"/>
  <c r="D9" s="1"/>
  <c r="E9" s="1"/>
  <c r="F9" s="1"/>
  <c r="G9" s="1"/>
  <c r="H9" s="1"/>
  <c r="I9" s="1"/>
  <c r="J9" s="1"/>
  <c r="K9" s="1"/>
  <c r="L9" s="1"/>
  <c r="M9" s="1"/>
  <c r="N9" s="1"/>
  <c r="B8"/>
  <c r="N30" i="4"/>
  <c r="C8" i="1"/>
  <c r="D8" s="1"/>
  <c r="E8" s="1"/>
  <c r="F8" s="1"/>
  <c r="G8" s="1"/>
  <c r="H8" s="1"/>
  <c r="I8" s="1"/>
  <c r="J8" s="1"/>
  <c r="K8" s="1"/>
  <c r="L8" s="1"/>
  <c r="M8" s="1"/>
  <c r="N8" s="1"/>
  <c r="B5"/>
  <c r="B3"/>
  <c r="B9" i="4"/>
  <c r="B8"/>
  <c r="C8" s="1"/>
  <c r="D8" s="1"/>
  <c r="E8" s="1"/>
  <c r="F8" s="1"/>
  <c r="G8" s="1"/>
  <c r="H8" s="1"/>
  <c r="I8" s="1"/>
  <c r="J8" s="1"/>
  <c r="K8" s="1"/>
  <c r="L8" s="1"/>
  <c r="M8" s="1"/>
  <c r="N8" s="1"/>
  <c r="B7"/>
  <c r="C7" s="1"/>
  <c r="D7" s="1"/>
  <c r="E7" s="1"/>
  <c r="F7" s="1"/>
  <c r="G7" s="1"/>
  <c r="H7" s="1"/>
  <c r="I7" s="1"/>
  <c r="J7" s="1"/>
  <c r="K7" s="1"/>
  <c r="L7" s="1"/>
  <c r="M7" s="1"/>
  <c r="B5"/>
  <c r="B4"/>
  <c r="B3"/>
  <c r="N39"/>
  <c r="N45"/>
  <c r="M26" s="1"/>
  <c r="N42"/>
  <c r="N41" s="1"/>
  <c r="N38"/>
  <c r="N37"/>
  <c r="N36"/>
  <c r="N35"/>
  <c r="N34"/>
  <c r="N33"/>
  <c r="N32"/>
  <c r="N31"/>
  <c r="N29"/>
  <c r="N28"/>
  <c r="N27"/>
  <c r="N25"/>
  <c r="N24"/>
  <c r="N23"/>
  <c r="N20"/>
  <c r="N19"/>
  <c r="N18"/>
  <c r="N17"/>
  <c r="N16"/>
  <c r="N15"/>
  <c r="N14"/>
  <c r="C9"/>
  <c r="D9" s="1"/>
  <c r="E9" s="1"/>
  <c r="F9" s="1"/>
  <c r="G9" s="1"/>
  <c r="H9" s="1"/>
  <c r="I9" s="1"/>
  <c r="J9" s="1"/>
  <c r="K9" s="1"/>
  <c r="L9" s="1"/>
  <c r="M9" s="1"/>
  <c r="N9" s="1"/>
  <c r="L5"/>
  <c r="K5"/>
  <c r="J5"/>
  <c r="I5"/>
  <c r="H5"/>
  <c r="G5"/>
  <c r="F5"/>
  <c r="E5"/>
  <c r="D5"/>
  <c r="C5"/>
  <c r="M4"/>
  <c r="L4"/>
  <c r="K4"/>
  <c r="J4"/>
  <c r="I4"/>
  <c r="H4"/>
  <c r="G4"/>
  <c r="F4"/>
  <c r="E4"/>
  <c r="D4"/>
  <c r="C4"/>
  <c r="N36" i="1"/>
  <c r="N18"/>
  <c r="N40"/>
  <c r="N39"/>
  <c r="D5"/>
  <c r="D4"/>
  <c r="E4"/>
  <c r="F4"/>
  <c r="G4"/>
  <c r="H4"/>
  <c r="I4"/>
  <c r="J4"/>
  <c r="K4"/>
  <c r="L4"/>
  <c r="C4"/>
  <c r="F5"/>
  <c r="G5"/>
  <c r="H5"/>
  <c r="I5"/>
  <c r="J5"/>
  <c r="K5"/>
  <c r="L5"/>
  <c r="E5"/>
  <c r="N48"/>
  <c r="N45"/>
  <c r="N19"/>
  <c r="N37"/>
  <c r="C5"/>
  <c r="C6" s="1"/>
  <c r="N38"/>
  <c r="N17"/>
  <c r="N35"/>
  <c r="N34"/>
  <c r="N49"/>
  <c r="N26"/>
  <c r="N31"/>
  <c r="N30"/>
  <c r="N27"/>
  <c r="N25"/>
  <c r="N22"/>
  <c r="N21"/>
  <c r="N16"/>
  <c r="N15"/>
  <c r="G10" l="1"/>
  <c r="H10" s="1"/>
  <c r="I10" s="1"/>
  <c r="J10" s="1"/>
  <c r="K10" s="1"/>
  <c r="L10" s="1"/>
  <c r="M10" s="1"/>
  <c r="N10" s="1"/>
  <c r="H6"/>
  <c r="G6" i="4"/>
  <c r="K6"/>
  <c r="I6"/>
  <c r="C6"/>
  <c r="B6"/>
  <c r="B11" s="1"/>
  <c r="B10" s="1"/>
  <c r="B6" i="1"/>
  <c r="B12" s="1"/>
  <c r="B11" s="1"/>
  <c r="D6" i="4"/>
  <c r="F6"/>
  <c r="H6"/>
  <c r="J6"/>
  <c r="L6"/>
  <c r="E6"/>
  <c r="N7"/>
  <c r="N26"/>
  <c r="M5"/>
  <c r="N5" s="1"/>
  <c r="N4"/>
  <c r="J6" i="1"/>
  <c r="N32"/>
  <c r="D6"/>
  <c r="N29"/>
  <c r="I6"/>
  <c r="E6"/>
  <c r="G6"/>
  <c r="N33"/>
  <c r="F6"/>
  <c r="K6"/>
  <c r="L6"/>
  <c r="N28"/>
  <c r="M5"/>
  <c r="N4"/>
  <c r="C3" l="1"/>
  <c r="C12" s="1"/>
  <c r="C11" s="1"/>
  <c r="M6" i="4"/>
  <c r="N6" s="1"/>
  <c r="C3"/>
  <c r="C11" s="1"/>
  <c r="M6" i="1"/>
  <c r="N6" s="1"/>
  <c r="N5"/>
  <c r="D3" l="1"/>
  <c r="D12" s="1"/>
  <c r="D11" s="1"/>
  <c r="C10" i="4"/>
  <c r="D3"/>
  <c r="D11" s="1"/>
  <c r="E3" i="1" l="1"/>
  <c r="E12" s="1"/>
  <c r="E11" s="1"/>
  <c r="D10" i="4"/>
  <c r="E3"/>
  <c r="E11" s="1"/>
  <c r="F3" i="1" l="1"/>
  <c r="F12" s="1"/>
  <c r="E10" i="4"/>
  <c r="F3"/>
  <c r="F11" s="1"/>
  <c r="G3" i="1" l="1"/>
  <c r="G12" s="1"/>
  <c r="G11" s="1"/>
  <c r="F11"/>
  <c r="F10" i="4"/>
  <c r="G3"/>
  <c r="G11" s="1"/>
  <c r="H3" i="1" l="1"/>
  <c r="H12" s="1"/>
  <c r="H11" s="1"/>
  <c r="G10" i="4"/>
  <c r="H3"/>
  <c r="H11" s="1"/>
  <c r="I3" i="1" l="1"/>
  <c r="I12" s="1"/>
  <c r="I11" s="1"/>
  <c r="H10" i="4"/>
  <c r="I3"/>
  <c r="I11" s="1"/>
  <c r="J3" i="1" l="1"/>
  <c r="J12" s="1"/>
  <c r="J11" s="1"/>
  <c r="I10" i="4"/>
  <c r="J3"/>
  <c r="J11" s="1"/>
  <c r="K3" i="1" l="1"/>
  <c r="K12" s="1"/>
  <c r="K11" s="1"/>
  <c r="J10" i="4"/>
  <c r="K3"/>
  <c r="K11" s="1"/>
  <c r="L3" i="1" l="1"/>
  <c r="L12" s="1"/>
  <c r="L11" s="1"/>
  <c r="K10" i="4"/>
  <c r="L3"/>
  <c r="L11" s="1"/>
  <c r="M3" i="1" l="1"/>
  <c r="M12" s="1"/>
  <c r="M11" s="1"/>
  <c r="N11" s="1"/>
  <c r="L10" i="4"/>
  <c r="M3"/>
  <c r="M11" s="1"/>
  <c r="N12" i="1" l="1"/>
  <c r="N11" i="4"/>
  <c r="M10"/>
  <c r="N10" s="1"/>
</calcChain>
</file>

<file path=xl/comments1.xml><?xml version="1.0" encoding="utf-8"?>
<comments xmlns="http://schemas.openxmlformats.org/spreadsheetml/2006/main">
  <authors>
    <author>Richard L. Patch</author>
  </authors>
  <commentList>
    <comment ref="H20" authorId="0">
      <text>
        <r>
          <rPr>
            <b/>
            <sz val="8"/>
            <color indexed="81"/>
            <rFont val="Tahoma"/>
            <family val="2"/>
          </rPr>
          <t>Richard L. Patch:</t>
        </r>
        <r>
          <rPr>
            <sz val="8"/>
            <color indexed="81"/>
            <rFont val="Tahoma"/>
            <family val="2"/>
          </rPr>
          <t xml:space="preserve">
Note: $100 in memory of each of the following, with remaining $500 in name of Ray Miller:  Bruce Forster, Ken Lotti, Manual Rodriguez, Michael Vaughn, Walter Wieland</t>
        </r>
      </text>
    </comment>
    <comment ref="B35" authorId="0">
      <text>
        <r>
          <rPr>
            <sz val="8"/>
            <color indexed="81"/>
            <rFont val="Tahoma"/>
            <charset val="1"/>
          </rPr>
          <t xml:space="preserve">Donation to KS Endowment Fund (Scholarship/Leadership) in memory of Dan Stork
</t>
        </r>
      </text>
    </comment>
    <comment ref="E48" authorId="0">
      <text>
        <r>
          <rPr>
            <b/>
            <sz val="8"/>
            <color indexed="81"/>
            <rFont val="Tahoma"/>
            <charset val="1"/>
          </rPr>
          <t>Richard L. Patch:</t>
        </r>
        <r>
          <rPr>
            <sz val="8"/>
            <color indexed="81"/>
            <rFont val="Tahoma"/>
            <charset val="1"/>
          </rPr>
          <t xml:space="preserve">
7 new graduates from UCF, automatically receive one-year free alumni association membership</t>
        </r>
      </text>
    </comment>
  </commentList>
</comments>
</file>

<file path=xl/sharedStrings.xml><?xml version="1.0" encoding="utf-8"?>
<sst xmlns="http://schemas.openxmlformats.org/spreadsheetml/2006/main" count="134" uniqueCount="67">
  <si>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</si>
  <si>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</si>
  <si>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</si>
  <si>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</si>
  <si>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</si>
  <si>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</si>
  <si>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</si>
  <si>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</si>
  <si>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</si>
  <si>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</si>
  <si>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</si>
  <si>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</si>
  <si>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</si>
  <si>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</si>
  <si>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</si>
  <si>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</si>
  <si>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</si>
  <si>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</si>
  <si>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</si>
  <si>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</si>
  <si>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</si>
  <si>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</si>
  <si>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</si>
  <si>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</si>
  <si>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</si>
  <si>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</si>
  <si>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</si>
  <si>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</si>
  <si>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</si>
  <si>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</si>
  <si>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</si>
  <si>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</si>
  <si>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</si>
  <si>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</si>
  <si>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10-Year Plaques (0)</t>
  </si>
  <si>
    <t>Website (ksaacf.org)</t>
  </si>
  <si>
    <t>BIN Allocation: Jeff J.</t>
  </si>
  <si>
    <t>BIN Fund: Jeff J.</t>
  </si>
  <si>
    <t>2012 Members</t>
  </si>
  <si>
    <t>Anniversary</t>
  </si>
  <si>
    <t>Hall of Fame Plaques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</si>
  <si>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</si>
  <si>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</si>
  <si>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</si>
  <si>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</si>
  <si>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</si>
  <si>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</si>
  <si>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</si>
  <si>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KSAACF 2012 Budget</t>
  </si>
  <si>
    <t>2013 Members</t>
  </si>
  <si>
    <t>Prev. Yr BIN JJ</t>
  </si>
  <si>
    <t>Est. 2012 Members</t>
  </si>
  <si>
    <t>UG Sponsor</t>
  </si>
  <si>
    <t>ΛE House</t>
  </si>
  <si>
    <t>Annual Golf Event</t>
  </si>
  <si>
    <t>Celestial Fund</t>
  </si>
  <si>
    <t>HH at KS House</t>
  </si>
  <si>
    <t>Alumni Tailgate</t>
  </si>
  <si>
    <t>Fund Definitions:</t>
  </si>
  <si>
    <t>Brothers-in-Need fund used to support brothers that may be in need of financial support</t>
  </si>
  <si>
    <t>Brothers-in-Need fund used to financially support Brother Jeff Junkins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</si>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</sst>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2" xfId="0" applyFill="1" applyBorder="1"/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3" xfId="0" applyNumberFormat="1" applyFont="1" applyFill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Border="1" applyAlignment="1">
      <alignment horizontal="right"/>
    </xf>
    <xf numFmtId="0" fontId="10" fillId="0" borderId="20" xfId="1" applyFont="1" applyBorder="1" applyAlignment="1" applyProtection="1"/>
    <xf numFmtId="0" fontId="3" fillId="0" borderId="2" xfId="0" applyFont="1" applyFill="1" applyBorder="1"/>
    <xf numFmtId="0" fontId="3" fillId="0" borderId="3" xfId="0" applyFont="1" applyBorder="1"/>
    <xf numFmtId="0" fontId="3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workbookViewId="0">
      <selection sqref="A1:N1"/>
    </sheetView>
  </sheetViews>
  <sheetFormatPr defaultRowHeight="12.75"/>
  <cols>
    <col min="1" max="1" width="19.28515625" style="56" bestFit="1" customWidth="1"/>
    <col min="2" max="14" width="8.5703125" style="56" customWidth="1"/>
    <col min="15" max="16384" width="9.140625" style="56"/>
  </cols>
  <sheetData>
    <row r="1" spans="1:14" ht="19.5" thickTop="1" thickBot="1">
      <c r="A1" s="92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13.5" thickBot="1">
      <c r="A2" s="60" t="s">
        <v>17</v>
      </c>
      <c r="B2" s="61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6</v>
      </c>
      <c r="H2" s="62" t="s">
        <v>7</v>
      </c>
      <c r="I2" s="62" t="s">
        <v>8</v>
      </c>
      <c r="J2" s="62" t="s">
        <v>9</v>
      </c>
      <c r="K2" s="62" t="s">
        <v>10</v>
      </c>
      <c r="L2" s="62" t="s">
        <v>11</v>
      </c>
      <c r="M2" s="63" t="s">
        <v>12</v>
      </c>
      <c r="N2" s="6" t="s">
        <v>27</v>
      </c>
    </row>
    <row r="3" spans="1:14">
      <c r="A3" s="9" t="s">
        <v>0</v>
      </c>
      <c r="B3" s="18">
        <f>B62</f>
        <v>3889.22</v>
      </c>
      <c r="C3" s="64">
        <f t="shared" ref="C3:M3" si="0">B12</f>
        <v>4207.41</v>
      </c>
      <c r="D3" s="64">
        <f t="shared" si="0"/>
        <v>4300.38</v>
      </c>
      <c r="E3" s="64">
        <f t="shared" si="0"/>
        <v>4335.5600000000004</v>
      </c>
      <c r="F3" s="64">
        <f t="shared" si="0"/>
        <v>4369.42</v>
      </c>
      <c r="G3" s="64">
        <f t="shared" si="0"/>
        <v>4487.29</v>
      </c>
      <c r="H3" s="64">
        <f t="shared" si="0"/>
        <v>4463.1499999999996</v>
      </c>
      <c r="I3" s="64">
        <f t="shared" si="0"/>
        <v>5497.04</v>
      </c>
      <c r="J3" s="64">
        <f t="shared" si="0"/>
        <v>5565.95</v>
      </c>
      <c r="K3" s="64">
        <f t="shared" si="0"/>
        <v>4959.8499999999995</v>
      </c>
      <c r="L3" s="64">
        <f t="shared" si="0"/>
        <v>4960.0599999999995</v>
      </c>
      <c r="M3" s="65">
        <f t="shared" si="0"/>
        <v>4731.45</v>
      </c>
      <c r="N3" s="19"/>
    </row>
    <row r="4" spans="1:14">
      <c r="A4" s="9" t="s">
        <v>13</v>
      </c>
      <c r="B4" s="66">
        <f t="shared" ref="B4:M4" si="1">SUM(B15:B23)</f>
        <v>480.17</v>
      </c>
      <c r="C4" s="64">
        <f t="shared" si="1"/>
        <v>180.17</v>
      </c>
      <c r="D4" s="64">
        <f t="shared" si="1"/>
        <v>35.18</v>
      </c>
      <c r="E4" s="64">
        <f t="shared" si="1"/>
        <v>35.18</v>
      </c>
      <c r="F4" s="64">
        <f t="shared" si="1"/>
        <v>119.19</v>
      </c>
      <c r="G4" s="64">
        <f t="shared" si="1"/>
        <v>35.18</v>
      </c>
      <c r="H4" s="64">
        <f t="shared" si="1"/>
        <v>1035.21</v>
      </c>
      <c r="I4" s="64">
        <f t="shared" si="1"/>
        <v>70.23</v>
      </c>
      <c r="J4" s="64">
        <f t="shared" si="1"/>
        <v>70.22</v>
      </c>
      <c r="K4" s="64">
        <f t="shared" si="1"/>
        <v>0.21</v>
      </c>
      <c r="L4" s="64">
        <f t="shared" si="1"/>
        <v>170.2</v>
      </c>
      <c r="M4" s="65">
        <f t="shared" si="1"/>
        <v>170.2</v>
      </c>
      <c r="N4" s="40">
        <f>SUM(B4:M4)</f>
        <v>2401.3399999999992</v>
      </c>
    </row>
    <row r="5" spans="1:14">
      <c r="A5" s="9" t="s">
        <v>14</v>
      </c>
      <c r="B5" s="64">
        <f t="shared" ref="B5" si="2">SUM(B24:B45)</f>
        <v>161.98000000000002</v>
      </c>
      <c r="C5" s="64">
        <f t="shared" ref="C5:M5" si="3">SUM(C25:C46)</f>
        <v>87.199999999999989</v>
      </c>
      <c r="D5" s="64">
        <f t="shared" si="3"/>
        <v>0</v>
      </c>
      <c r="E5" s="64">
        <f t="shared" si="3"/>
        <v>1.32</v>
      </c>
      <c r="F5" s="64">
        <f t="shared" si="3"/>
        <v>1.32</v>
      </c>
      <c r="G5" s="64">
        <f t="shared" si="3"/>
        <v>59.32</v>
      </c>
      <c r="H5" s="64">
        <f t="shared" si="3"/>
        <v>1.32</v>
      </c>
      <c r="I5" s="64">
        <f t="shared" si="3"/>
        <v>1.32</v>
      </c>
      <c r="J5" s="64">
        <f t="shared" si="3"/>
        <v>676.32</v>
      </c>
      <c r="K5" s="64">
        <f t="shared" si="3"/>
        <v>0</v>
      </c>
      <c r="L5" s="64">
        <f t="shared" si="3"/>
        <v>398.81</v>
      </c>
      <c r="M5" s="65">
        <f t="shared" si="3"/>
        <v>131.84</v>
      </c>
      <c r="N5" s="40">
        <f t="shared" ref="N5:N34" si="4">SUM(B5:M5)</f>
        <v>1520.75</v>
      </c>
    </row>
    <row r="6" spans="1:14" ht="13.5" thickBot="1">
      <c r="A6" s="9" t="s">
        <v>26</v>
      </c>
      <c r="B6" s="66">
        <f>B4-B5</f>
        <v>318.19</v>
      </c>
      <c r="C6" s="64">
        <f t="shared" ref="C6:M6" si="5">C4-C5</f>
        <v>92.97</v>
      </c>
      <c r="D6" s="64">
        <f t="shared" si="5"/>
        <v>35.18</v>
      </c>
      <c r="E6" s="64">
        <f t="shared" si="5"/>
        <v>33.86</v>
      </c>
      <c r="F6" s="64">
        <f t="shared" si="5"/>
        <v>117.87</v>
      </c>
      <c r="G6" s="64">
        <f t="shared" si="5"/>
        <v>-24.14</v>
      </c>
      <c r="H6" s="64">
        <f t="shared" si="5"/>
        <v>1033.8900000000001</v>
      </c>
      <c r="I6" s="64">
        <f t="shared" si="5"/>
        <v>68.910000000000011</v>
      </c>
      <c r="J6" s="64">
        <f t="shared" si="5"/>
        <v>-606.1</v>
      </c>
      <c r="K6" s="64">
        <f t="shared" si="5"/>
        <v>0.21</v>
      </c>
      <c r="L6" s="64">
        <f t="shared" si="5"/>
        <v>-228.61</v>
      </c>
      <c r="M6" s="65">
        <f t="shared" si="5"/>
        <v>38.359999999999985</v>
      </c>
      <c r="N6" s="40">
        <f t="shared" si="4"/>
        <v>880.59000000000015</v>
      </c>
    </row>
    <row r="7" spans="1:14">
      <c r="A7" s="67" t="s">
        <v>32</v>
      </c>
      <c r="B7" s="18">
        <f>B63+B48*2+B17-B35</f>
        <v>-16.829999999999998</v>
      </c>
      <c r="C7" s="68">
        <f t="shared" ref="C7:M7" si="6">B7+C48*2+C17-C35</f>
        <v>-6.8299999999999983</v>
      </c>
      <c r="D7" s="68">
        <f t="shared" si="6"/>
        <v>-4.8299999999999983</v>
      </c>
      <c r="E7" s="68">
        <f t="shared" si="6"/>
        <v>11.170000000000002</v>
      </c>
      <c r="F7" s="68">
        <f t="shared" si="6"/>
        <v>13.170000000000002</v>
      </c>
      <c r="G7" s="68">
        <f t="shared" si="6"/>
        <v>15.170000000000002</v>
      </c>
      <c r="H7" s="68">
        <f t="shared" si="6"/>
        <v>17.170000000000002</v>
      </c>
      <c r="I7" s="68">
        <f t="shared" si="6"/>
        <v>19.170000000000002</v>
      </c>
      <c r="J7" s="68">
        <f t="shared" si="6"/>
        <v>23.17</v>
      </c>
      <c r="K7" s="68">
        <f t="shared" si="6"/>
        <v>23.17</v>
      </c>
      <c r="L7" s="68">
        <f t="shared" si="6"/>
        <v>27.17</v>
      </c>
      <c r="M7" s="69">
        <f t="shared" si="6"/>
        <v>27.17</v>
      </c>
      <c r="N7" s="24">
        <f t="shared" ref="N7:N12" si="7">M7</f>
        <v>27.17</v>
      </c>
    </row>
    <row r="8" spans="1:14">
      <c r="A8" s="9" t="s">
        <v>46</v>
      </c>
      <c r="B8" s="66">
        <f>B64+B18-B36</f>
        <v>1000</v>
      </c>
      <c r="C8" s="64">
        <f t="shared" ref="C8:M8" si="8">B8+C18-C36</f>
        <v>1000</v>
      </c>
      <c r="D8" s="64">
        <f t="shared" si="8"/>
        <v>1000</v>
      </c>
      <c r="E8" s="64">
        <f t="shared" si="8"/>
        <v>1000</v>
      </c>
      <c r="F8" s="64">
        <f t="shared" si="8"/>
        <v>1000</v>
      </c>
      <c r="G8" s="64">
        <f t="shared" si="8"/>
        <v>1000</v>
      </c>
      <c r="H8" s="64">
        <f t="shared" si="8"/>
        <v>1000</v>
      </c>
      <c r="I8" s="64">
        <f t="shared" si="8"/>
        <v>1000</v>
      </c>
      <c r="J8" s="64">
        <f t="shared" si="8"/>
        <v>1000</v>
      </c>
      <c r="K8" s="64">
        <f t="shared" si="8"/>
        <v>1000</v>
      </c>
      <c r="L8" s="64">
        <f t="shared" si="8"/>
        <v>1000</v>
      </c>
      <c r="M8" s="65">
        <f t="shared" si="8"/>
        <v>1000</v>
      </c>
      <c r="N8" s="43">
        <f t="shared" si="7"/>
        <v>1000</v>
      </c>
    </row>
    <row r="9" spans="1:14">
      <c r="A9" s="9" t="s">
        <v>36</v>
      </c>
      <c r="B9" s="66">
        <f>B65+B19-B37</f>
        <v>670.79</v>
      </c>
      <c r="C9" s="64">
        <f t="shared" ref="C9:M10" si="9">B9+C19-C37</f>
        <v>670.79</v>
      </c>
      <c r="D9" s="64">
        <f t="shared" si="9"/>
        <v>670.79</v>
      </c>
      <c r="E9" s="64">
        <f t="shared" si="9"/>
        <v>670.79</v>
      </c>
      <c r="F9" s="64">
        <f t="shared" si="9"/>
        <v>670.79</v>
      </c>
      <c r="G9" s="64">
        <f t="shared" si="9"/>
        <v>670.79</v>
      </c>
      <c r="H9" s="64">
        <f t="shared" si="9"/>
        <v>670.79</v>
      </c>
      <c r="I9" s="64">
        <f t="shared" si="9"/>
        <v>670.79</v>
      </c>
      <c r="J9" s="64">
        <f t="shared" si="9"/>
        <v>670.79</v>
      </c>
      <c r="K9" s="64">
        <f t="shared" si="9"/>
        <v>670.79</v>
      </c>
      <c r="L9" s="64">
        <f t="shared" si="9"/>
        <v>630.66999999999996</v>
      </c>
      <c r="M9" s="65">
        <f t="shared" si="9"/>
        <v>630.66999999999996</v>
      </c>
      <c r="N9" s="43">
        <f t="shared" si="7"/>
        <v>630.66999999999996</v>
      </c>
    </row>
    <row r="10" spans="1:14">
      <c r="A10" s="9" t="s">
        <v>55</v>
      </c>
      <c r="B10" s="66">
        <f>B20</f>
        <v>0</v>
      </c>
      <c r="C10" s="64">
        <f t="shared" si="9"/>
        <v>0</v>
      </c>
      <c r="D10" s="64">
        <f t="shared" ref="D10" si="10">C10+D20-D38</f>
        <v>0</v>
      </c>
      <c r="E10" s="64">
        <f t="shared" ref="E10" si="11">D10+E20-E38</f>
        <v>0</v>
      </c>
      <c r="F10" s="64">
        <f t="shared" ref="F10" si="12">E10+F20-F38</f>
        <v>0</v>
      </c>
      <c r="G10" s="64">
        <f t="shared" ref="G10" si="13">F10+G20-G38</f>
        <v>0</v>
      </c>
      <c r="H10" s="64">
        <f t="shared" ref="H10" si="14">G10+H20-H38</f>
        <v>1000</v>
      </c>
      <c r="I10" s="64">
        <f t="shared" ref="I10" si="15">H10+I20-I38</f>
        <v>1000</v>
      </c>
      <c r="J10" s="64">
        <f t="shared" ref="J10" si="16">I10+J20-J38</f>
        <v>1000</v>
      </c>
      <c r="K10" s="64">
        <f t="shared" ref="K10" si="17">J10+K20-K38</f>
        <v>1000</v>
      </c>
      <c r="L10" s="64">
        <f t="shared" ref="L10" si="18">K10+L20-L38</f>
        <v>1000</v>
      </c>
      <c r="M10" s="64">
        <f t="shared" ref="M10" si="19">L10+M20-M38</f>
        <v>1000</v>
      </c>
      <c r="N10" s="43">
        <f t="shared" si="7"/>
        <v>1000</v>
      </c>
    </row>
    <row r="11" spans="1:14" ht="13.5" thickBot="1">
      <c r="A11" s="70" t="s">
        <v>33</v>
      </c>
      <c r="B11" s="71">
        <f>B12-SUM(B7:B10)</f>
        <v>2553.4499999999998</v>
      </c>
      <c r="C11" s="72">
        <f>C12-SUM(C7:C10)</f>
        <v>2636.42</v>
      </c>
      <c r="D11" s="72">
        <f t="shared" ref="D11:M11" si="20">D12-SUM(D7:D10)</f>
        <v>2669.6000000000004</v>
      </c>
      <c r="E11" s="72">
        <f t="shared" si="20"/>
        <v>2687.46</v>
      </c>
      <c r="F11" s="72">
        <f t="shared" si="20"/>
        <v>2803.33</v>
      </c>
      <c r="G11" s="72">
        <f t="shared" si="20"/>
        <v>2777.1899999999996</v>
      </c>
      <c r="H11" s="72">
        <f t="shared" si="20"/>
        <v>2809.08</v>
      </c>
      <c r="I11" s="72">
        <f t="shared" si="20"/>
        <v>2875.99</v>
      </c>
      <c r="J11" s="72">
        <f t="shared" si="20"/>
        <v>2265.8899999999994</v>
      </c>
      <c r="K11" s="72">
        <f t="shared" si="20"/>
        <v>2266.0999999999995</v>
      </c>
      <c r="L11" s="72">
        <f t="shared" si="20"/>
        <v>2073.6099999999997</v>
      </c>
      <c r="M11" s="72">
        <f t="shared" si="20"/>
        <v>2111.9699999999993</v>
      </c>
      <c r="N11" s="29">
        <f t="shared" si="7"/>
        <v>2111.9699999999993</v>
      </c>
    </row>
    <row r="12" spans="1:14">
      <c r="A12" s="9" t="s">
        <v>15</v>
      </c>
      <c r="B12" s="66">
        <f>B3+B6</f>
        <v>4207.41</v>
      </c>
      <c r="C12" s="64">
        <f t="shared" ref="C12:L12" si="21">C3+C6</f>
        <v>4300.38</v>
      </c>
      <c r="D12" s="64">
        <f t="shared" si="21"/>
        <v>4335.5600000000004</v>
      </c>
      <c r="E12" s="64">
        <f t="shared" si="21"/>
        <v>4369.42</v>
      </c>
      <c r="F12" s="68">
        <f t="shared" si="21"/>
        <v>4487.29</v>
      </c>
      <c r="G12" s="64">
        <f t="shared" si="21"/>
        <v>4463.1499999999996</v>
      </c>
      <c r="H12" s="64">
        <f t="shared" si="21"/>
        <v>5497.04</v>
      </c>
      <c r="I12" s="64">
        <f t="shared" si="21"/>
        <v>5565.95</v>
      </c>
      <c r="J12" s="64">
        <f t="shared" si="21"/>
        <v>4959.8499999999995</v>
      </c>
      <c r="K12" s="64">
        <f t="shared" si="21"/>
        <v>4960.0599999999995</v>
      </c>
      <c r="L12" s="64">
        <f t="shared" si="21"/>
        <v>4731.45</v>
      </c>
      <c r="M12" s="65">
        <f>M3+M6</f>
        <v>4769.8099999999995</v>
      </c>
      <c r="N12" s="40">
        <f t="shared" si="7"/>
        <v>4769.8099999999995</v>
      </c>
    </row>
    <row r="13" spans="1:14" ht="13.5" thickBot="1">
      <c r="A13" s="9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40"/>
    </row>
    <row r="14" spans="1:14" ht="13.5" thickBot="1">
      <c r="A14" s="60" t="s">
        <v>16</v>
      </c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20"/>
    </row>
    <row r="15" spans="1:14">
      <c r="A15" s="9" t="s">
        <v>18</v>
      </c>
      <c r="B15" s="53">
        <v>420</v>
      </c>
      <c r="C15" s="54">
        <v>175</v>
      </c>
      <c r="D15" s="54">
        <v>35</v>
      </c>
      <c r="E15" s="54">
        <v>35</v>
      </c>
      <c r="F15" s="54">
        <v>35</v>
      </c>
      <c r="G15" s="54">
        <v>35</v>
      </c>
      <c r="H15" s="54">
        <v>35</v>
      </c>
      <c r="I15" s="79">
        <v>35</v>
      </c>
      <c r="J15" s="54">
        <v>70</v>
      </c>
      <c r="K15" s="54"/>
      <c r="L15" s="54">
        <v>70</v>
      </c>
      <c r="M15" s="55">
        <v>170</v>
      </c>
      <c r="N15" s="40">
        <f t="shared" si="4"/>
        <v>1115</v>
      </c>
    </row>
    <row r="16" spans="1:14">
      <c r="A16" s="9" t="s">
        <v>19</v>
      </c>
      <c r="B16" s="53">
        <v>60</v>
      </c>
      <c r="C16" s="54">
        <v>5</v>
      </c>
      <c r="D16" s="54"/>
      <c r="E16" s="54"/>
      <c r="F16" s="54">
        <v>84</v>
      </c>
      <c r="G16" s="54"/>
      <c r="H16" s="54"/>
      <c r="I16" s="79">
        <v>35</v>
      </c>
      <c r="J16" s="54"/>
      <c r="K16" s="54"/>
      <c r="L16" s="54"/>
      <c r="M16" s="55"/>
      <c r="N16" s="40">
        <f t="shared" si="4"/>
        <v>184</v>
      </c>
    </row>
    <row r="17" spans="1:14">
      <c r="A17" s="9" t="s">
        <v>31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40">
        <f t="shared" si="4"/>
        <v>0</v>
      </c>
    </row>
    <row r="18" spans="1:14">
      <c r="A18" s="9" t="s">
        <v>45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0">
        <f t="shared" si="4"/>
        <v>0</v>
      </c>
    </row>
    <row r="19" spans="1:14">
      <c r="A19" s="9" t="s">
        <v>37</v>
      </c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>
        <v>100</v>
      </c>
      <c r="M19" s="55"/>
      <c r="N19" s="40">
        <f t="shared" si="4"/>
        <v>100</v>
      </c>
    </row>
    <row r="20" spans="1:14">
      <c r="A20" s="9" t="s">
        <v>55</v>
      </c>
      <c r="B20" s="53"/>
      <c r="C20" s="54"/>
      <c r="D20" s="54"/>
      <c r="E20" s="54"/>
      <c r="F20" s="54"/>
      <c r="G20" s="54"/>
      <c r="H20" s="80">
        <v>1000</v>
      </c>
      <c r="I20" s="54"/>
      <c r="J20" s="54"/>
      <c r="K20" s="54"/>
      <c r="L20" s="54"/>
      <c r="M20" s="55"/>
      <c r="N20" s="40">
        <f t="shared" si="4"/>
        <v>1000</v>
      </c>
    </row>
    <row r="21" spans="1:14">
      <c r="A21" s="9" t="s">
        <v>20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40">
        <f t="shared" si="4"/>
        <v>0</v>
      </c>
    </row>
    <row r="22" spans="1:14">
      <c r="A22" s="9" t="s">
        <v>44</v>
      </c>
      <c r="B22" s="81">
        <v>0.17</v>
      </c>
      <c r="C22" s="82">
        <v>0.17</v>
      </c>
      <c r="D22" s="82">
        <v>0.18</v>
      </c>
      <c r="E22" s="82">
        <v>0.18</v>
      </c>
      <c r="F22" s="82">
        <v>0.19</v>
      </c>
      <c r="G22" s="82">
        <v>0.18</v>
      </c>
      <c r="H22" s="82">
        <v>0.21</v>
      </c>
      <c r="I22" s="82">
        <v>0.23</v>
      </c>
      <c r="J22" s="82">
        <v>0.22</v>
      </c>
      <c r="K22" s="82">
        <v>0.21</v>
      </c>
      <c r="L22" s="82">
        <v>0.2</v>
      </c>
      <c r="M22" s="83">
        <v>0.2</v>
      </c>
      <c r="N22" s="40">
        <f t="shared" si="4"/>
        <v>2.34</v>
      </c>
    </row>
    <row r="23" spans="1:14" ht="13.5" thickBot="1">
      <c r="A23" s="9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40"/>
    </row>
    <row r="24" spans="1:14" ht="13.5" thickBot="1">
      <c r="A24" s="60" t="s">
        <v>21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  <c r="N24" s="20"/>
    </row>
    <row r="25" spans="1:14">
      <c r="A25" s="9" t="s">
        <v>22</v>
      </c>
      <c r="B25" s="53"/>
      <c r="C25" s="54"/>
      <c r="D25" s="54"/>
      <c r="E25" s="54"/>
      <c r="F25" s="54"/>
      <c r="G25" s="54"/>
      <c r="H25" s="54"/>
      <c r="I25" s="54"/>
      <c r="J25" s="54">
        <v>50</v>
      </c>
      <c r="K25" s="54"/>
      <c r="L25" s="54"/>
      <c r="M25" s="55"/>
      <c r="N25" s="40">
        <f t="shared" si="4"/>
        <v>50</v>
      </c>
    </row>
    <row r="26" spans="1:14">
      <c r="A26" s="9" t="s">
        <v>29</v>
      </c>
      <c r="B26" s="53"/>
      <c r="C26" s="54"/>
      <c r="D26" s="54"/>
      <c r="E26" s="54"/>
      <c r="F26" s="54"/>
      <c r="G26" s="54"/>
      <c r="H26" s="54"/>
      <c r="I26" s="54"/>
      <c r="J26" s="54">
        <v>250</v>
      </c>
      <c r="K26" s="54"/>
      <c r="L26" s="54"/>
      <c r="M26" s="55"/>
      <c r="N26" s="40">
        <f t="shared" si="4"/>
        <v>250</v>
      </c>
    </row>
    <row r="27" spans="1:14">
      <c r="A27" s="9" t="s">
        <v>23</v>
      </c>
      <c r="B27" s="53"/>
      <c r="C27" s="54"/>
      <c r="D27" s="54"/>
      <c r="E27" s="54"/>
      <c r="F27" s="54"/>
      <c r="G27" s="54">
        <v>58</v>
      </c>
      <c r="H27" s="54"/>
      <c r="I27" s="54"/>
      <c r="J27" s="54"/>
      <c r="K27" s="54"/>
      <c r="L27" s="54"/>
      <c r="M27" s="55"/>
      <c r="N27" s="40">
        <f t="shared" si="4"/>
        <v>58</v>
      </c>
    </row>
    <row r="28" spans="1:14">
      <c r="A28" s="9" t="s">
        <v>53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84">
        <f>N48*3.5</f>
        <v>126</v>
      </c>
      <c r="N28" s="40">
        <f t="shared" si="4"/>
        <v>126</v>
      </c>
    </row>
    <row r="29" spans="1:14">
      <c r="A29" s="85" t="s">
        <v>35</v>
      </c>
      <c r="B29" s="53"/>
      <c r="C29" s="54">
        <v>85.88</v>
      </c>
      <c r="D29" s="54"/>
      <c r="E29" s="54"/>
      <c r="F29" s="54"/>
      <c r="G29" s="54"/>
      <c r="H29" s="54"/>
      <c r="I29" s="54"/>
      <c r="J29" s="54"/>
      <c r="K29" s="54"/>
      <c r="L29" s="54"/>
      <c r="M29" s="83"/>
      <c r="N29" s="40">
        <f t="shared" si="4"/>
        <v>85.88</v>
      </c>
    </row>
    <row r="30" spans="1:14">
      <c r="A30" s="9" t="s">
        <v>24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0">
        <f t="shared" si="4"/>
        <v>0</v>
      </c>
    </row>
    <row r="31" spans="1:14">
      <c r="A31" s="9" t="s">
        <v>25</v>
      </c>
      <c r="B31" s="53">
        <v>100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40">
        <f t="shared" si="4"/>
        <v>100</v>
      </c>
    </row>
    <row r="32" spans="1:14">
      <c r="A32" s="9" t="s">
        <v>52</v>
      </c>
      <c r="B32" s="53"/>
      <c r="C32" s="54"/>
      <c r="D32" s="54"/>
      <c r="E32" s="54"/>
      <c r="F32" s="54"/>
      <c r="G32" s="54"/>
      <c r="H32" s="54"/>
      <c r="I32" s="54"/>
      <c r="J32" s="54">
        <v>375</v>
      </c>
      <c r="K32" s="54"/>
      <c r="L32" s="54"/>
      <c r="M32" s="55"/>
      <c r="N32" s="40">
        <f>SUM(N42:N46)</f>
        <v>257.37</v>
      </c>
    </row>
    <row r="33" spans="1:14">
      <c r="A33" s="9" t="s">
        <v>30</v>
      </c>
      <c r="B33" s="53">
        <v>11.98</v>
      </c>
      <c r="C33" s="54">
        <v>1.32</v>
      </c>
      <c r="D33" s="54"/>
      <c r="E33" s="54">
        <v>1.32</v>
      </c>
      <c r="F33" s="54">
        <v>1.32</v>
      </c>
      <c r="G33" s="54">
        <v>1.32</v>
      </c>
      <c r="H33" s="54">
        <v>1.32</v>
      </c>
      <c r="I33" s="79">
        <v>1.32</v>
      </c>
      <c r="J33" s="54">
        <v>1.32</v>
      </c>
      <c r="K33" s="54"/>
      <c r="L33" s="54">
        <v>1.32</v>
      </c>
      <c r="M33" s="55">
        <v>5.84</v>
      </c>
      <c r="N33" s="40">
        <f t="shared" si="4"/>
        <v>28.380000000000003</v>
      </c>
    </row>
    <row r="34" spans="1:14">
      <c r="A34" s="86" t="s">
        <v>34</v>
      </c>
      <c r="B34" s="53"/>
      <c r="C34" s="54"/>
      <c r="D34" s="54"/>
      <c r="E34" s="54"/>
      <c r="F34" s="54"/>
      <c r="G34" s="79"/>
      <c r="H34" s="54"/>
      <c r="I34" s="54"/>
      <c r="J34" s="54"/>
      <c r="K34" s="54"/>
      <c r="L34" s="54"/>
      <c r="M34" s="55"/>
      <c r="N34" s="40">
        <f t="shared" si="4"/>
        <v>0</v>
      </c>
    </row>
    <row r="35" spans="1:14">
      <c r="A35" s="9" t="s">
        <v>31</v>
      </c>
      <c r="B35" s="53">
        <v>50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40">
        <f t="shared" ref="N35:N40" si="22">SUM(B35:M35)</f>
        <v>50</v>
      </c>
    </row>
    <row r="36" spans="1:14">
      <c r="A36" s="9" t="s">
        <v>45</v>
      </c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40">
        <f t="shared" si="22"/>
        <v>0</v>
      </c>
    </row>
    <row r="37" spans="1:14">
      <c r="A37" s="9" t="s">
        <v>37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82">
        <v>140.12</v>
      </c>
      <c r="M37" s="54"/>
      <c r="N37" s="40">
        <f t="shared" si="22"/>
        <v>140.12</v>
      </c>
    </row>
    <row r="38" spans="1:14">
      <c r="A38" s="9" t="s">
        <v>54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40">
        <f t="shared" si="22"/>
        <v>0</v>
      </c>
    </row>
    <row r="39" spans="1:14">
      <c r="A39" s="9" t="s">
        <v>39</v>
      </c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40">
        <f t="shared" si="22"/>
        <v>0</v>
      </c>
    </row>
    <row r="40" spans="1:14">
      <c r="A40" s="9" t="s">
        <v>40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40">
        <f t="shared" si="22"/>
        <v>0</v>
      </c>
    </row>
    <row r="41" spans="1:14">
      <c r="A41" s="9" t="s">
        <v>47</v>
      </c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40"/>
    </row>
    <row r="42" spans="1:14">
      <c r="A42" s="9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40"/>
    </row>
    <row r="43" spans="1:14">
      <c r="A43" s="8" t="s">
        <v>28</v>
      </c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40"/>
    </row>
    <row r="44" spans="1:14">
      <c r="A44" s="9" t="s">
        <v>56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>
        <v>57.37</v>
      </c>
      <c r="M44" s="55"/>
      <c r="N44" s="40">
        <f>SUM(B44:M44)</f>
        <v>57.37</v>
      </c>
    </row>
    <row r="45" spans="1:14">
      <c r="A45" s="9" t="s">
        <v>57</v>
      </c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>
        <v>200</v>
      </c>
      <c r="M45" s="55"/>
      <c r="N45" s="40">
        <f>SUM(B45:M45)</f>
        <v>200</v>
      </c>
    </row>
    <row r="46" spans="1:14" ht="13.5" thickBot="1">
      <c r="A46" s="87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90"/>
      <c r="N46" s="7"/>
    </row>
    <row r="47" spans="1:14" ht="13.5" thickTop="1"/>
    <row r="48" spans="1:14">
      <c r="A48" s="56" t="s">
        <v>38</v>
      </c>
      <c r="B48" s="58">
        <v>14</v>
      </c>
      <c r="C48" s="58">
        <v>5</v>
      </c>
      <c r="D48" s="58">
        <v>1</v>
      </c>
      <c r="E48" s="58">
        <v>8</v>
      </c>
      <c r="F48" s="58">
        <v>1</v>
      </c>
      <c r="G48" s="58">
        <v>1</v>
      </c>
      <c r="H48" s="58">
        <v>1</v>
      </c>
      <c r="I48" s="58">
        <v>1</v>
      </c>
      <c r="J48" s="58">
        <v>2</v>
      </c>
      <c r="K48" s="58"/>
      <c r="L48" s="58">
        <v>2</v>
      </c>
      <c r="M48" s="58"/>
      <c r="N48" s="10">
        <f>SUM(B48:M48)</f>
        <v>36</v>
      </c>
    </row>
    <row r="49" spans="1:16">
      <c r="A49" s="56" t="s">
        <v>49</v>
      </c>
      <c r="B49" s="58">
        <v>5</v>
      </c>
      <c r="C49" s="58"/>
      <c r="D49" s="58"/>
      <c r="E49" s="58"/>
      <c r="F49" s="58"/>
      <c r="G49" s="58"/>
      <c r="H49" s="58"/>
      <c r="I49" s="58"/>
      <c r="J49" s="80"/>
      <c r="K49" s="58"/>
      <c r="L49" s="58"/>
      <c r="M49" s="58">
        <v>3</v>
      </c>
      <c r="N49" s="10">
        <f>SUM(B49:M49)</f>
        <v>8</v>
      </c>
    </row>
    <row r="50" spans="1:16">
      <c r="B50" s="58"/>
      <c r="C50" s="58"/>
      <c r="D50" s="58"/>
      <c r="E50" s="58"/>
      <c r="F50" s="58"/>
      <c r="G50" s="58"/>
      <c r="H50" s="58"/>
      <c r="I50" s="58"/>
      <c r="J50" s="80"/>
      <c r="K50" s="58"/>
      <c r="L50" s="58"/>
      <c r="M50" s="58"/>
      <c r="N50" s="10"/>
    </row>
    <row r="51" spans="1:16">
      <c r="A51" s="57" t="s">
        <v>58</v>
      </c>
      <c r="B51" s="58"/>
      <c r="C51" s="58"/>
      <c r="D51" s="58"/>
      <c r="E51" s="58"/>
      <c r="F51" s="58"/>
      <c r="G51" s="58"/>
      <c r="H51" s="58"/>
      <c r="I51" s="58"/>
      <c r="J51" s="80"/>
      <c r="K51" s="58"/>
      <c r="L51" s="58"/>
      <c r="M51" s="58"/>
      <c r="N51" s="10"/>
    </row>
    <row r="52" spans="1:16">
      <c r="A52" s="59" t="s">
        <v>18</v>
      </c>
      <c r="B52" s="58" t="s">
        <v>63</v>
      </c>
      <c r="C52" s="58"/>
      <c r="D52" s="58"/>
      <c r="E52" s="58"/>
      <c r="F52" s="58"/>
      <c r="G52" s="58"/>
      <c r="H52" s="58"/>
      <c r="I52" s="58"/>
      <c r="J52" s="80"/>
      <c r="K52" s="58"/>
      <c r="L52" s="58"/>
      <c r="M52" s="58"/>
      <c r="N52" s="10"/>
    </row>
    <row r="53" spans="1:16">
      <c r="A53" s="59" t="s">
        <v>19</v>
      </c>
      <c r="B53" s="58" t="s">
        <v>64</v>
      </c>
      <c r="C53" s="58"/>
      <c r="D53" s="58"/>
      <c r="E53" s="58"/>
      <c r="F53" s="58"/>
      <c r="G53" s="58"/>
      <c r="H53" s="58"/>
      <c r="I53" s="58"/>
      <c r="J53" s="80"/>
      <c r="K53" s="58"/>
      <c r="L53" s="58"/>
      <c r="M53" s="58"/>
      <c r="N53" s="10"/>
    </row>
    <row r="54" spans="1:16">
      <c r="A54" s="59" t="s">
        <v>31</v>
      </c>
      <c r="B54" s="58" t="s">
        <v>66</v>
      </c>
      <c r="C54" s="58"/>
      <c r="D54" s="58"/>
      <c r="E54" s="58"/>
      <c r="F54" s="58"/>
      <c r="G54" s="58"/>
      <c r="H54" s="58"/>
      <c r="I54" s="58"/>
      <c r="J54" s="80"/>
      <c r="K54" s="58"/>
      <c r="L54" s="58"/>
      <c r="M54" s="58"/>
      <c r="N54" s="10"/>
    </row>
    <row r="55" spans="1:16">
      <c r="A55" s="59" t="s">
        <v>45</v>
      </c>
      <c r="B55" s="58" t="s">
        <v>59</v>
      </c>
      <c r="C55" s="58"/>
      <c r="D55" s="58"/>
      <c r="E55" s="58"/>
      <c r="F55" s="58"/>
      <c r="G55" s="58"/>
      <c r="H55" s="58"/>
      <c r="I55" s="58"/>
      <c r="J55" s="80"/>
      <c r="K55" s="58"/>
      <c r="L55" s="58"/>
      <c r="M55" s="58"/>
      <c r="N55" s="10"/>
    </row>
    <row r="56" spans="1:16">
      <c r="A56" s="59" t="s">
        <v>37</v>
      </c>
      <c r="B56" s="58" t="s">
        <v>60</v>
      </c>
      <c r="C56" s="58"/>
      <c r="D56" s="58"/>
      <c r="E56" s="58"/>
      <c r="F56" s="58"/>
      <c r="G56" s="58"/>
      <c r="H56" s="58"/>
      <c r="I56" s="58"/>
      <c r="J56" s="80"/>
      <c r="K56" s="58"/>
      <c r="L56" s="58"/>
      <c r="M56" s="58"/>
      <c r="N56" s="10"/>
    </row>
    <row r="57" spans="1:16">
      <c r="A57" s="59" t="s">
        <v>55</v>
      </c>
      <c r="B57" s="58" t="s">
        <v>62</v>
      </c>
      <c r="C57" s="58"/>
      <c r="D57" s="58"/>
      <c r="E57" s="58"/>
      <c r="F57" s="58"/>
      <c r="G57" s="58"/>
      <c r="H57" s="58"/>
      <c r="I57" s="58"/>
      <c r="J57" s="80"/>
      <c r="K57" s="58"/>
      <c r="L57" s="58"/>
      <c r="M57" s="58"/>
      <c r="N57" s="10"/>
    </row>
    <row r="58" spans="1:16">
      <c r="A58" s="59" t="s">
        <v>20</v>
      </c>
      <c r="B58" s="58" t="s">
        <v>61</v>
      </c>
      <c r="C58" s="58"/>
      <c r="D58" s="58"/>
      <c r="E58" s="58"/>
      <c r="F58" s="58"/>
      <c r="G58" s="58"/>
      <c r="H58" s="58"/>
      <c r="I58" s="58"/>
      <c r="J58" s="80"/>
      <c r="K58" s="58"/>
      <c r="L58" s="58"/>
      <c r="M58" s="58"/>
      <c r="N58" s="10"/>
    </row>
    <row r="59" spans="1:16">
      <c r="A59" s="59" t="s">
        <v>44</v>
      </c>
      <c r="B59" s="58" t="s">
        <v>65</v>
      </c>
      <c r="C59" s="58"/>
      <c r="D59" s="58"/>
      <c r="E59" s="58"/>
      <c r="F59" s="58"/>
      <c r="G59" s="58"/>
      <c r="H59" s="58"/>
      <c r="I59" s="58"/>
      <c r="J59" s="80"/>
      <c r="K59" s="58"/>
      <c r="L59" s="58"/>
      <c r="M59" s="58"/>
      <c r="N59" s="10"/>
    </row>
    <row r="60" spans="1:16">
      <c r="B60" s="58"/>
      <c r="C60" s="58"/>
      <c r="D60" s="58"/>
      <c r="E60" s="58"/>
      <c r="F60" s="58"/>
      <c r="G60" s="58"/>
      <c r="H60" s="58"/>
      <c r="I60" s="58"/>
      <c r="J60" s="80"/>
      <c r="K60" s="58"/>
      <c r="L60" s="58"/>
      <c r="M60" s="58"/>
      <c r="N60" s="10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s="91" customFormat="1" ht="13.5" hidden="1" customHeight="1" thickTop="1">
      <c r="A62" s="91" t="s">
        <v>41</v>
      </c>
      <c r="B62" s="91">
        <v>3889.22</v>
      </c>
    </row>
    <row r="63" spans="1:16" ht="12.75" hidden="1" customHeight="1">
      <c r="A63" s="56" t="s">
        <v>42</v>
      </c>
      <c r="B63" s="56">
        <v>5.17</v>
      </c>
    </row>
    <row r="64" spans="1:16" ht="12.75" hidden="1" customHeight="1">
      <c r="A64" s="56" t="s">
        <v>43</v>
      </c>
      <c r="B64" s="56">
        <v>1000</v>
      </c>
    </row>
    <row r="65" spans="1:2" ht="12.75" hidden="1" customHeight="1">
      <c r="A65" s="56" t="s">
        <v>50</v>
      </c>
      <c r="B65" s="56">
        <v>670.79</v>
      </c>
    </row>
  </sheetData>
  <mergeCells count="1">
    <mergeCell ref="A1:N1"/>
  </mergeCells>
  <phoneticPr fontId="0" type="noConversion"/>
  <hyperlinks>
    <hyperlink ref="A29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3"/>
  <sheetViews>
    <sheetView workbookViewId="0">
      <selection sqref="A1:N1"/>
    </sheetView>
  </sheetViews>
  <sheetFormatPr defaultRowHeight="12.75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>
      <c r="A1" s="92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.5" thickBot="1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>
      <c r="A3" s="33" t="s">
        <v>0</v>
      </c>
      <c r="B3" s="18">
        <f>B50</f>
        <v>3889.22</v>
      </c>
      <c r="C3" s="38">
        <f t="shared" ref="C3:M3" si="0">B11</f>
        <v>4236.42</v>
      </c>
      <c r="D3" s="38">
        <f t="shared" si="0"/>
        <v>4404.63</v>
      </c>
      <c r="E3" s="38">
        <f t="shared" si="0"/>
        <v>4481.8500000000004</v>
      </c>
      <c r="F3" s="38">
        <f t="shared" si="0"/>
        <v>4654.08</v>
      </c>
      <c r="G3" s="38">
        <f t="shared" si="0"/>
        <v>4826.32</v>
      </c>
      <c r="H3" s="38">
        <f t="shared" si="0"/>
        <v>4776.57</v>
      </c>
      <c r="I3" s="38">
        <f t="shared" si="0"/>
        <v>4401.79</v>
      </c>
      <c r="J3" s="38">
        <f t="shared" si="0"/>
        <v>4402.01</v>
      </c>
      <c r="K3" s="38">
        <f t="shared" si="0"/>
        <v>4102.2300000000005</v>
      </c>
      <c r="L3" s="38">
        <f t="shared" si="0"/>
        <v>4102.4400000000005</v>
      </c>
      <c r="M3" s="41">
        <f t="shared" si="0"/>
        <v>4102.6500000000005</v>
      </c>
      <c r="N3" s="19"/>
    </row>
    <row r="4" spans="1:14">
      <c r="A4" s="33" t="s">
        <v>13</v>
      </c>
      <c r="B4" s="39">
        <f>SUM(B14:B22)</f>
        <v>350.2</v>
      </c>
      <c r="C4" s="38">
        <f t="shared" ref="C4:M4" si="1">SUM(C14:C21)</f>
        <v>175.21</v>
      </c>
      <c r="D4" s="38">
        <f t="shared" si="1"/>
        <v>175.22</v>
      </c>
      <c r="E4" s="38">
        <f t="shared" si="1"/>
        <v>175.23</v>
      </c>
      <c r="F4" s="38">
        <f t="shared" si="1"/>
        <v>175.24</v>
      </c>
      <c r="G4" s="38">
        <f t="shared" si="1"/>
        <v>0.25</v>
      </c>
      <c r="H4" s="38">
        <f t="shared" si="1"/>
        <v>0.22</v>
      </c>
      <c r="I4" s="38">
        <f t="shared" si="1"/>
        <v>0.22</v>
      </c>
      <c r="J4" s="38">
        <f t="shared" si="1"/>
        <v>0.22</v>
      </c>
      <c r="K4" s="38">
        <f t="shared" si="1"/>
        <v>0.21</v>
      </c>
      <c r="L4" s="38">
        <f t="shared" si="1"/>
        <v>0.21</v>
      </c>
      <c r="M4" s="41">
        <f t="shared" si="1"/>
        <v>0.21</v>
      </c>
      <c r="N4" s="40">
        <f>SUM(B4:M4)</f>
        <v>1052.6400000000001</v>
      </c>
    </row>
    <row r="5" spans="1:14">
      <c r="A5" s="33" t="s">
        <v>14</v>
      </c>
      <c r="B5" s="38">
        <f t="shared" ref="B5:M5" si="2">SUM(B23:B43)</f>
        <v>3</v>
      </c>
      <c r="C5" s="38">
        <f t="shared" si="2"/>
        <v>7</v>
      </c>
      <c r="D5" s="38">
        <f t="shared" si="2"/>
        <v>98</v>
      </c>
      <c r="E5" s="38">
        <f t="shared" si="2"/>
        <v>3</v>
      </c>
      <c r="F5" s="38">
        <f t="shared" si="2"/>
        <v>3</v>
      </c>
      <c r="G5" s="38">
        <f t="shared" si="2"/>
        <v>50</v>
      </c>
      <c r="H5" s="38">
        <f t="shared" si="2"/>
        <v>375</v>
      </c>
      <c r="I5" s="38">
        <f t="shared" si="2"/>
        <v>0</v>
      </c>
      <c r="J5" s="38">
        <f t="shared" si="2"/>
        <v>300</v>
      </c>
      <c r="K5" s="38">
        <f t="shared" si="2"/>
        <v>0</v>
      </c>
      <c r="L5" s="38">
        <f t="shared" si="2"/>
        <v>0</v>
      </c>
      <c r="M5" s="41">
        <f t="shared" si="2"/>
        <v>294</v>
      </c>
      <c r="N5" s="40">
        <f t="shared" ref="N5:N32" si="3">SUM(B5:M5)</f>
        <v>1133</v>
      </c>
    </row>
    <row r="6" spans="1:14" ht="13.5" thickBot="1">
      <c r="A6" s="33" t="s">
        <v>26</v>
      </c>
      <c r="B6" s="39">
        <f>B4-B5</f>
        <v>347.2</v>
      </c>
      <c r="C6" s="38">
        <f t="shared" ref="C6:M6" si="4">C4-C5</f>
        <v>168.21</v>
      </c>
      <c r="D6" s="38">
        <f t="shared" si="4"/>
        <v>77.22</v>
      </c>
      <c r="E6" s="38">
        <f t="shared" si="4"/>
        <v>172.23</v>
      </c>
      <c r="F6" s="38">
        <f t="shared" si="4"/>
        <v>172.24</v>
      </c>
      <c r="G6" s="38">
        <f t="shared" si="4"/>
        <v>-49.75</v>
      </c>
      <c r="H6" s="38">
        <f t="shared" si="4"/>
        <v>-374.78</v>
      </c>
      <c r="I6" s="38">
        <f t="shared" si="4"/>
        <v>0.22</v>
      </c>
      <c r="J6" s="38">
        <f t="shared" si="4"/>
        <v>-299.77999999999997</v>
      </c>
      <c r="K6" s="38">
        <f t="shared" si="4"/>
        <v>0.21</v>
      </c>
      <c r="L6" s="38">
        <f t="shared" si="4"/>
        <v>0.21</v>
      </c>
      <c r="M6" s="41">
        <f t="shared" si="4"/>
        <v>-293.79000000000002</v>
      </c>
      <c r="N6" s="40">
        <f t="shared" si="3"/>
        <v>-80.3599999999999</v>
      </c>
    </row>
    <row r="7" spans="1:14">
      <c r="A7" s="23" t="s">
        <v>32</v>
      </c>
      <c r="B7" s="21">
        <f>B51+B45*2+B16-B33</f>
        <v>33.17</v>
      </c>
      <c r="C7" s="22">
        <f t="shared" ref="C7:M7" si="5">B7+C45*2+C16-C33</f>
        <v>43.17</v>
      </c>
      <c r="D7" s="22">
        <f t="shared" si="5"/>
        <v>53.17</v>
      </c>
      <c r="E7" s="22">
        <f t="shared" si="5"/>
        <v>63.17</v>
      </c>
      <c r="F7" s="22">
        <f t="shared" si="5"/>
        <v>73.17</v>
      </c>
      <c r="G7" s="22">
        <f t="shared" si="5"/>
        <v>73.17</v>
      </c>
      <c r="H7" s="22">
        <f t="shared" si="5"/>
        <v>73.17</v>
      </c>
      <c r="I7" s="22">
        <f t="shared" si="5"/>
        <v>73.17</v>
      </c>
      <c r="J7" s="22">
        <f t="shared" si="5"/>
        <v>73.17</v>
      </c>
      <c r="K7" s="22">
        <f t="shared" si="5"/>
        <v>73.17</v>
      </c>
      <c r="L7" s="22">
        <f t="shared" si="5"/>
        <v>73.17</v>
      </c>
      <c r="M7" s="30">
        <f t="shared" si="5"/>
        <v>73.17</v>
      </c>
      <c r="N7" s="24">
        <f t="shared" ref="N7:N11" si="6">M7</f>
        <v>73.17</v>
      </c>
    </row>
    <row r="8" spans="1:14">
      <c r="A8" s="33" t="s">
        <v>46</v>
      </c>
      <c r="B8" s="39">
        <f>B52+B17-B34</f>
        <v>1000</v>
      </c>
      <c r="C8" s="38">
        <f t="shared" ref="C8:M8" si="7">B8+C17-C34</f>
        <v>1000</v>
      </c>
      <c r="D8" s="38">
        <f t="shared" si="7"/>
        <v>1000</v>
      </c>
      <c r="E8" s="38">
        <f t="shared" si="7"/>
        <v>1000</v>
      </c>
      <c r="F8" s="38">
        <f t="shared" si="7"/>
        <v>1000</v>
      </c>
      <c r="G8" s="38">
        <f t="shared" si="7"/>
        <v>1000</v>
      </c>
      <c r="H8" s="38">
        <f t="shared" si="7"/>
        <v>1000</v>
      </c>
      <c r="I8" s="38">
        <f t="shared" si="7"/>
        <v>1000</v>
      </c>
      <c r="J8" s="38">
        <f t="shared" si="7"/>
        <v>1000</v>
      </c>
      <c r="K8" s="38">
        <f t="shared" si="7"/>
        <v>1000</v>
      </c>
      <c r="L8" s="38">
        <f t="shared" si="7"/>
        <v>1000</v>
      </c>
      <c r="M8" s="41">
        <f t="shared" si="7"/>
        <v>1000</v>
      </c>
      <c r="N8" s="43">
        <f t="shared" si="6"/>
        <v>1000</v>
      </c>
    </row>
    <row r="9" spans="1:14">
      <c r="A9" s="33" t="s">
        <v>36</v>
      </c>
      <c r="B9" s="39">
        <f>B53+B18-B35</f>
        <v>670.79</v>
      </c>
      <c r="C9" s="38">
        <f t="shared" ref="C9:M9" si="8">B9+C18-C35</f>
        <v>670.79</v>
      </c>
      <c r="D9" s="38">
        <f t="shared" si="8"/>
        <v>670.79</v>
      </c>
      <c r="E9" s="38">
        <f t="shared" si="8"/>
        <v>670.79</v>
      </c>
      <c r="F9" s="38">
        <f t="shared" si="8"/>
        <v>670.79</v>
      </c>
      <c r="G9" s="38">
        <f t="shared" si="8"/>
        <v>670.79</v>
      </c>
      <c r="H9" s="38">
        <f t="shared" si="8"/>
        <v>670.79</v>
      </c>
      <c r="I9" s="38">
        <f t="shared" si="8"/>
        <v>670.79</v>
      </c>
      <c r="J9" s="38">
        <f t="shared" si="8"/>
        <v>670.79</v>
      </c>
      <c r="K9" s="38">
        <f t="shared" si="8"/>
        <v>670.79</v>
      </c>
      <c r="L9" s="38">
        <f t="shared" si="8"/>
        <v>670.79</v>
      </c>
      <c r="M9" s="41">
        <f t="shared" si="8"/>
        <v>670.79</v>
      </c>
      <c r="N9" s="43">
        <f t="shared" si="6"/>
        <v>670.79</v>
      </c>
    </row>
    <row r="10" spans="1:14" ht="13.5" thickBot="1">
      <c r="A10" s="26" t="s">
        <v>33</v>
      </c>
      <c r="B10" s="27">
        <f t="shared" ref="B10:M10" si="9">B11-SUM(B7:B9)</f>
        <v>2532.46</v>
      </c>
      <c r="C10" s="28">
        <f t="shared" si="9"/>
        <v>2690.67</v>
      </c>
      <c r="D10" s="28">
        <f t="shared" si="9"/>
        <v>2757.8900000000003</v>
      </c>
      <c r="E10" s="28">
        <f t="shared" si="9"/>
        <v>2920.12</v>
      </c>
      <c r="F10" s="28">
        <f t="shared" si="9"/>
        <v>3082.3599999999997</v>
      </c>
      <c r="G10" s="28">
        <f t="shared" si="9"/>
        <v>3032.6099999999997</v>
      </c>
      <c r="H10" s="28">
        <f t="shared" si="9"/>
        <v>2657.83</v>
      </c>
      <c r="I10" s="28">
        <f t="shared" si="9"/>
        <v>2658.05</v>
      </c>
      <c r="J10" s="28">
        <f t="shared" si="9"/>
        <v>2358.2700000000004</v>
      </c>
      <c r="K10" s="28">
        <f t="shared" si="9"/>
        <v>2358.4800000000005</v>
      </c>
      <c r="L10" s="28">
        <f t="shared" si="9"/>
        <v>2358.6900000000005</v>
      </c>
      <c r="M10" s="31">
        <f t="shared" si="9"/>
        <v>2064.9000000000005</v>
      </c>
      <c r="N10" s="29">
        <f t="shared" si="6"/>
        <v>2064.9000000000005</v>
      </c>
    </row>
    <row r="11" spans="1:14">
      <c r="A11" s="33" t="s">
        <v>15</v>
      </c>
      <c r="B11" s="39">
        <f>B3+B6</f>
        <v>4236.42</v>
      </c>
      <c r="C11" s="38">
        <f t="shared" ref="C11:L11" si="10">C3+C6</f>
        <v>4404.63</v>
      </c>
      <c r="D11" s="38">
        <f t="shared" si="10"/>
        <v>4481.8500000000004</v>
      </c>
      <c r="E11" s="38">
        <f t="shared" si="10"/>
        <v>4654.08</v>
      </c>
      <c r="F11" s="22">
        <f t="shared" si="10"/>
        <v>4826.32</v>
      </c>
      <c r="G11" s="38">
        <f t="shared" si="10"/>
        <v>4776.57</v>
      </c>
      <c r="H11" s="38">
        <f t="shared" si="10"/>
        <v>4401.79</v>
      </c>
      <c r="I11" s="38">
        <f t="shared" si="10"/>
        <v>4402.01</v>
      </c>
      <c r="J11" s="38">
        <f t="shared" si="10"/>
        <v>4102.2300000000005</v>
      </c>
      <c r="K11" s="38">
        <f t="shared" si="10"/>
        <v>4102.4400000000005</v>
      </c>
      <c r="L11" s="38">
        <f t="shared" si="10"/>
        <v>4102.6500000000005</v>
      </c>
      <c r="M11" s="41">
        <f>M3+M6</f>
        <v>3808.8600000000006</v>
      </c>
      <c r="N11" s="40">
        <f t="shared" si="6"/>
        <v>3808.8600000000006</v>
      </c>
    </row>
    <row r="12" spans="1:14" ht="13.5" thickBot="1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40"/>
    </row>
    <row r="13" spans="1:14" ht="13.5" thickBot="1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>
      <c r="A14" s="33" t="s">
        <v>18</v>
      </c>
      <c r="B14" s="34">
        <v>350</v>
      </c>
      <c r="C14" s="34">
        <v>175</v>
      </c>
      <c r="D14" s="34">
        <v>175</v>
      </c>
      <c r="E14" s="34">
        <v>175</v>
      </c>
      <c r="F14" s="34">
        <v>175</v>
      </c>
      <c r="G14" s="46"/>
      <c r="H14" s="46"/>
      <c r="I14" s="47"/>
      <c r="J14" s="46"/>
      <c r="K14" s="46"/>
      <c r="L14" s="46"/>
      <c r="M14" s="48"/>
      <c r="N14" s="40">
        <f t="shared" si="3"/>
        <v>1050</v>
      </c>
    </row>
    <row r="15" spans="1:14">
      <c r="A15" s="33" t="s">
        <v>19</v>
      </c>
      <c r="B15" s="45"/>
      <c r="C15" s="46"/>
      <c r="D15" s="46"/>
      <c r="E15" s="46"/>
      <c r="F15" s="46"/>
      <c r="G15" s="46"/>
      <c r="H15" s="46"/>
      <c r="I15" s="47"/>
      <c r="J15" s="46"/>
      <c r="K15" s="46"/>
      <c r="L15" s="46"/>
      <c r="M15" s="48"/>
      <c r="N15" s="40">
        <f t="shared" si="3"/>
        <v>0</v>
      </c>
    </row>
    <row r="16" spans="1:14">
      <c r="A16" s="33" t="s">
        <v>31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8"/>
      <c r="N16" s="40">
        <f t="shared" si="3"/>
        <v>0</v>
      </c>
    </row>
    <row r="17" spans="1:14">
      <c r="A17" s="33" t="s">
        <v>45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8"/>
      <c r="N17" s="40">
        <f t="shared" si="3"/>
        <v>0</v>
      </c>
    </row>
    <row r="18" spans="1:14">
      <c r="A18" s="33" t="s">
        <v>37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8"/>
      <c r="N18" s="40">
        <f t="shared" si="3"/>
        <v>0</v>
      </c>
    </row>
    <row r="19" spans="1:14">
      <c r="A19" s="33" t="s">
        <v>20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8"/>
      <c r="N19" s="40">
        <f t="shared" si="3"/>
        <v>0</v>
      </c>
    </row>
    <row r="20" spans="1:14">
      <c r="A20" s="33" t="s">
        <v>44</v>
      </c>
      <c r="B20" s="37">
        <v>0.2</v>
      </c>
      <c r="C20" s="35">
        <v>0.21</v>
      </c>
      <c r="D20" s="35">
        <v>0.22</v>
      </c>
      <c r="E20" s="35">
        <v>0.23</v>
      </c>
      <c r="F20" s="35">
        <v>0.24</v>
      </c>
      <c r="G20" s="35">
        <v>0.25</v>
      </c>
      <c r="H20" s="35">
        <v>0.22</v>
      </c>
      <c r="I20" s="35">
        <v>0.22</v>
      </c>
      <c r="J20" s="35">
        <v>0.22</v>
      </c>
      <c r="K20" s="35">
        <v>0.21</v>
      </c>
      <c r="L20" s="35">
        <v>0.21</v>
      </c>
      <c r="M20" s="35">
        <v>0.21</v>
      </c>
      <c r="N20" s="40">
        <f t="shared" si="3"/>
        <v>2.64</v>
      </c>
    </row>
    <row r="21" spans="1:14" ht="13.5" thickBot="1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40"/>
    </row>
    <row r="22" spans="1:14" ht="13.5" thickBot="1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>
      <c r="A23" s="33" t="s">
        <v>22</v>
      </c>
      <c r="B23" s="45"/>
      <c r="C23" s="46"/>
      <c r="D23" s="46"/>
      <c r="E23" s="46"/>
      <c r="F23" s="46"/>
      <c r="G23" s="46"/>
      <c r="H23" s="46"/>
      <c r="I23" s="46"/>
      <c r="J23" s="46">
        <v>50</v>
      </c>
      <c r="K23" s="46"/>
      <c r="L23" s="46"/>
      <c r="M23" s="48"/>
      <c r="N23" s="40">
        <f t="shared" si="3"/>
        <v>50</v>
      </c>
    </row>
    <row r="24" spans="1:14">
      <c r="A24" s="9" t="s">
        <v>29</v>
      </c>
      <c r="B24" s="45"/>
      <c r="C24" s="46"/>
      <c r="D24" s="46"/>
      <c r="E24" s="46"/>
      <c r="F24" s="46"/>
      <c r="G24" s="46"/>
      <c r="H24" s="46"/>
      <c r="I24" s="46"/>
      <c r="J24" s="46">
        <v>250</v>
      </c>
      <c r="K24" s="46"/>
      <c r="L24" s="46"/>
      <c r="M24" s="48"/>
      <c r="N24" s="40">
        <f t="shared" si="3"/>
        <v>250</v>
      </c>
    </row>
    <row r="25" spans="1:14">
      <c r="A25" s="33" t="s">
        <v>23</v>
      </c>
      <c r="B25" s="45"/>
      <c r="C25" s="46"/>
      <c r="D25" s="46"/>
      <c r="E25" s="46"/>
      <c r="F25" s="46"/>
      <c r="G25" s="46">
        <v>50</v>
      </c>
      <c r="H25" s="46"/>
      <c r="I25" s="46"/>
      <c r="J25" s="46"/>
      <c r="K25" s="46"/>
      <c r="L25" s="46"/>
      <c r="M25" s="48"/>
      <c r="N25" s="40">
        <f t="shared" si="3"/>
        <v>50</v>
      </c>
    </row>
    <row r="26" spans="1:14">
      <c r="A26" s="33" t="s">
        <v>53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35">
        <f>N45*3.5</f>
        <v>119</v>
      </c>
      <c r="N26" s="40">
        <f t="shared" si="3"/>
        <v>119</v>
      </c>
    </row>
    <row r="27" spans="1:14">
      <c r="A27" s="25" t="s">
        <v>35</v>
      </c>
      <c r="B27" s="45"/>
      <c r="C27" s="46"/>
      <c r="D27" s="34">
        <v>95</v>
      </c>
      <c r="E27" s="46"/>
      <c r="F27" s="46"/>
      <c r="G27" s="46"/>
      <c r="H27" s="46"/>
      <c r="I27" s="46"/>
      <c r="J27" s="46"/>
      <c r="K27" s="46"/>
      <c r="L27" s="46"/>
      <c r="M27" s="50"/>
      <c r="N27" s="40">
        <f t="shared" si="3"/>
        <v>95</v>
      </c>
    </row>
    <row r="28" spans="1:14">
      <c r="A28" s="33" t="s">
        <v>24</v>
      </c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8"/>
      <c r="N28" s="40">
        <f t="shared" si="3"/>
        <v>0</v>
      </c>
    </row>
    <row r="29" spans="1:14">
      <c r="A29" s="33" t="s">
        <v>25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8"/>
      <c r="N29" s="40">
        <f t="shared" si="3"/>
        <v>0</v>
      </c>
    </row>
    <row r="30" spans="1:14">
      <c r="A30" s="9" t="s">
        <v>52</v>
      </c>
      <c r="B30" s="45"/>
      <c r="C30" s="46"/>
      <c r="D30" s="46"/>
      <c r="E30" s="46"/>
      <c r="F30" s="46"/>
      <c r="G30" s="46"/>
      <c r="H30" s="46">
        <v>375</v>
      </c>
      <c r="I30" s="46"/>
      <c r="J30" s="46"/>
      <c r="K30" s="46"/>
      <c r="L30" s="46"/>
      <c r="M30" s="48"/>
      <c r="N30" s="40">
        <f>SUM(B30:M30)</f>
        <v>375</v>
      </c>
    </row>
    <row r="31" spans="1:14">
      <c r="A31" s="33" t="s">
        <v>30</v>
      </c>
      <c r="B31" s="34">
        <v>3</v>
      </c>
      <c r="C31" s="34">
        <v>7</v>
      </c>
      <c r="D31" s="34">
        <v>3</v>
      </c>
      <c r="E31" s="34">
        <v>3</v>
      </c>
      <c r="F31" s="34">
        <v>3</v>
      </c>
      <c r="G31" s="46"/>
      <c r="H31" s="46"/>
      <c r="I31" s="47"/>
      <c r="J31" s="46"/>
      <c r="K31" s="46"/>
      <c r="L31" s="46"/>
      <c r="M31" s="48"/>
      <c r="N31" s="40">
        <f t="shared" si="3"/>
        <v>19</v>
      </c>
    </row>
    <row r="32" spans="1:14">
      <c r="A32" s="42" t="s">
        <v>34</v>
      </c>
      <c r="B32" s="45"/>
      <c r="C32" s="46"/>
      <c r="D32" s="46"/>
      <c r="E32" s="46"/>
      <c r="F32" s="46"/>
      <c r="G32" s="49"/>
      <c r="H32" s="46"/>
      <c r="I32" s="46"/>
      <c r="J32" s="46"/>
      <c r="K32" s="46"/>
      <c r="L32" s="46"/>
      <c r="M32" s="48"/>
      <c r="N32" s="40">
        <f t="shared" si="3"/>
        <v>0</v>
      </c>
    </row>
    <row r="33" spans="1:14">
      <c r="A33" s="33" t="s">
        <v>31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0">
        <f t="shared" ref="N33:N38" si="11">SUM(B33:M33)</f>
        <v>0</v>
      </c>
    </row>
    <row r="34" spans="1:14">
      <c r="A34" s="33" t="s">
        <v>45</v>
      </c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0">
        <f t="shared" si="11"/>
        <v>0</v>
      </c>
    </row>
    <row r="35" spans="1:14">
      <c r="A35" s="33" t="s">
        <v>37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0">
        <f t="shared" si="11"/>
        <v>0</v>
      </c>
    </row>
    <row r="36" spans="1:14">
      <c r="A36" s="33" t="s">
        <v>54</v>
      </c>
      <c r="B36" s="36"/>
      <c r="C36" s="34"/>
      <c r="D36" s="34"/>
      <c r="E36" s="34"/>
      <c r="F36" s="46"/>
      <c r="G36" s="46"/>
      <c r="H36" s="46"/>
      <c r="I36" s="46"/>
      <c r="J36" s="46"/>
      <c r="K36" s="46"/>
      <c r="L36" s="46"/>
      <c r="M36" s="48"/>
      <c r="N36" s="40">
        <f t="shared" si="11"/>
        <v>0</v>
      </c>
    </row>
    <row r="37" spans="1:14">
      <c r="A37" s="33" t="s">
        <v>39</v>
      </c>
      <c r="B37" s="36"/>
      <c r="C37" s="34"/>
      <c r="D37" s="34"/>
      <c r="E37" s="34"/>
      <c r="F37" s="46"/>
      <c r="G37" s="46"/>
      <c r="H37" s="46"/>
      <c r="I37" s="46"/>
      <c r="J37" s="46"/>
      <c r="K37" s="46"/>
      <c r="L37" s="46"/>
      <c r="M37" s="48"/>
      <c r="N37" s="40">
        <f t="shared" si="11"/>
        <v>0</v>
      </c>
    </row>
    <row r="38" spans="1:14">
      <c r="A38" s="33" t="s">
        <v>40</v>
      </c>
      <c r="B38" s="36"/>
      <c r="C38" s="34"/>
      <c r="D38" s="34"/>
      <c r="E38" s="34"/>
      <c r="F38" s="46"/>
      <c r="G38" s="46"/>
      <c r="H38" s="46"/>
      <c r="I38" s="46"/>
      <c r="J38" s="46"/>
      <c r="K38" s="46"/>
      <c r="L38" s="46"/>
      <c r="M38" s="48"/>
      <c r="N38" s="40">
        <f t="shared" si="11"/>
        <v>0</v>
      </c>
    </row>
    <row r="39" spans="1:14">
      <c r="A39" s="33" t="s">
        <v>47</v>
      </c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8">
        <v>175</v>
      </c>
      <c r="N39" s="40">
        <f>SUM(B39:M39)</f>
        <v>175</v>
      </c>
    </row>
    <row r="40" spans="1:14">
      <c r="A40" s="33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8"/>
      <c r="N40" s="40"/>
    </row>
    <row r="41" spans="1:14">
      <c r="A41" s="8" t="s">
        <v>28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8"/>
      <c r="N41" s="40">
        <f>SUM(N42:N43)</f>
        <v>0</v>
      </c>
    </row>
    <row r="42" spans="1:14">
      <c r="A42" s="33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8"/>
      <c r="N42" s="40">
        <f>SUM(B42:M42)</f>
        <v>0</v>
      </c>
    </row>
    <row r="43" spans="1:14" ht="13.5" thickBot="1">
      <c r="A43" s="2"/>
      <c r="B43" s="13"/>
      <c r="C43" s="5"/>
      <c r="D43" s="5"/>
      <c r="E43" s="5"/>
      <c r="F43" s="5"/>
      <c r="G43" s="5"/>
      <c r="H43" s="5"/>
      <c r="I43" s="5"/>
      <c r="J43" s="5"/>
      <c r="K43" s="5"/>
      <c r="L43" s="5"/>
      <c r="M43" s="17"/>
      <c r="N43" s="7"/>
    </row>
    <row r="44" spans="1:14" ht="13.5" thickTop="1"/>
    <row r="45" spans="1:14">
      <c r="A45" s="32" t="s">
        <v>51</v>
      </c>
      <c r="B45" s="47">
        <v>14</v>
      </c>
      <c r="C45" s="47">
        <v>5</v>
      </c>
      <c r="D45" s="47">
        <v>5</v>
      </c>
      <c r="E45" s="47">
        <v>5</v>
      </c>
      <c r="F45" s="47">
        <v>5</v>
      </c>
      <c r="G45" s="47"/>
      <c r="H45" s="47"/>
      <c r="I45" s="47"/>
      <c r="J45" s="47"/>
      <c r="K45" s="47"/>
      <c r="L45" s="47"/>
      <c r="M45" s="47"/>
      <c r="N45" s="10">
        <f>SUM(B45:M45)</f>
        <v>34</v>
      </c>
    </row>
    <row r="46" spans="1:14">
      <c r="B46" s="47"/>
      <c r="C46" s="47"/>
      <c r="D46" s="47"/>
      <c r="E46" s="47"/>
      <c r="F46" s="47"/>
      <c r="G46" s="47"/>
      <c r="H46" s="47"/>
      <c r="I46" s="47"/>
      <c r="J46" s="51"/>
      <c r="K46" s="47"/>
      <c r="L46" s="47"/>
      <c r="M46" s="47"/>
      <c r="N46" s="10"/>
    </row>
    <row r="47" spans="1:14">
      <c r="B47" s="47"/>
      <c r="C47" s="47"/>
      <c r="D47" s="47"/>
      <c r="E47" s="47"/>
      <c r="F47" s="47"/>
      <c r="G47" s="47"/>
      <c r="H47" s="47"/>
      <c r="I47" s="47"/>
      <c r="J47" s="51"/>
      <c r="K47" s="47"/>
      <c r="L47" s="47"/>
      <c r="M47" s="47"/>
      <c r="N47" s="10"/>
    </row>
    <row r="50" spans="1:2" s="44" customFormat="1" ht="13.5" hidden="1" customHeight="1" thickTop="1">
      <c r="A50" s="44" t="s">
        <v>41</v>
      </c>
      <c r="B50" s="44">
        <v>3889.22</v>
      </c>
    </row>
    <row r="51" spans="1:2" ht="12.75" hidden="1" customHeight="1">
      <c r="A51" s="32" t="s">
        <v>42</v>
      </c>
      <c r="B51" s="32">
        <v>5.17</v>
      </c>
    </row>
    <row r="52" spans="1:2" ht="12.75" hidden="1" customHeight="1">
      <c r="A52" s="32" t="s">
        <v>43</v>
      </c>
      <c r="B52" s="32">
        <v>1000</v>
      </c>
    </row>
    <row r="53" spans="1:2" hidden="1">
      <c r="A53" s="32" t="s">
        <v>50</v>
      </c>
      <c r="B53" s="32">
        <v>670.79</v>
      </c>
    </row>
  </sheetData>
  <mergeCells count="1">
    <mergeCell ref="A1:N1"/>
  </mergeCells>
  <hyperlinks>
    <hyperlink ref="A27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L. Patch</cp:lastModifiedBy>
  <cp:lastPrinted>2008-03-05T20:43:13Z</cp:lastPrinted>
  <dcterms:created xsi:type="dcterms:W3CDTF">2001-09-06T23:27:07Z</dcterms:created>
  <dcterms:modified xsi:type="dcterms:W3CDTF">2013-01-02T13:56:45Z</dcterms:modified>
</cp:coreProperties>
</file>