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6890" windowHeight="12120"/>
  </bookViews>
  <sheets>
    <sheet name="KSAACF" sheetId="1" r:id="rId1"/>
    <sheet name="KSAACF Projected Budget" sheetId="4" r:id="rId2"/>
  </sheets>
  <calcPr calcId="125725"/>
</workbook>
</file>

<file path=xl/calcChain.xml><?xml version="1.0" encoding="utf-8"?>
<calcChain xmlns="http://schemas.openxmlformats.org/spreadsheetml/2006/main">
  <c r="M28" i="1"/>
  <c r="N38"/>
  <c r="K5"/>
  <c r="N32"/>
  <c r="N42"/>
  <c r="B10" i="4"/>
  <c r="C10"/>
  <c r="D10" s="1"/>
  <c r="E10" s="1"/>
  <c r="F10" s="1"/>
  <c r="G10" s="1"/>
  <c r="H10" s="1"/>
  <c r="I10" s="1"/>
  <c r="J10" s="1"/>
  <c r="K10" s="1"/>
  <c r="L10" s="1"/>
  <c r="M10" s="1"/>
  <c r="N10" s="1"/>
  <c r="C10" i="1"/>
  <c r="D10" s="1"/>
  <c r="E10" s="1"/>
  <c r="F10" s="1"/>
  <c r="G10" s="1"/>
  <c r="H10" s="1"/>
  <c r="I10" s="1"/>
  <c r="J10" s="1"/>
  <c r="K10" s="1"/>
  <c r="L10" s="1"/>
  <c r="M10" s="1"/>
  <c r="N10" s="1"/>
  <c r="B10"/>
  <c r="N38" i="4"/>
  <c r="N20"/>
  <c r="B3" i="1"/>
  <c r="M4"/>
  <c r="N45"/>
  <c r="N20"/>
  <c r="B7"/>
  <c r="C7" s="1"/>
  <c r="D7" s="1"/>
  <c r="E7" s="1"/>
  <c r="F7" s="1"/>
  <c r="G7" s="1"/>
  <c r="H7" s="1"/>
  <c r="I7" s="1"/>
  <c r="J7" s="1"/>
  <c r="K7" s="1"/>
  <c r="L7" s="1"/>
  <c r="M7" s="1"/>
  <c r="N7" s="1"/>
  <c r="B4"/>
  <c r="B9"/>
  <c r="C9" s="1"/>
  <c r="D9" s="1"/>
  <c r="E9" s="1"/>
  <c r="F9" s="1"/>
  <c r="G9" s="1"/>
  <c r="H9" s="1"/>
  <c r="I9" s="1"/>
  <c r="J9" s="1"/>
  <c r="K9" s="1"/>
  <c r="L9" s="1"/>
  <c r="M9" s="1"/>
  <c r="N9" s="1"/>
  <c r="B8"/>
  <c r="N32" i="4"/>
  <c r="C8" i="1"/>
  <c r="D8" s="1"/>
  <c r="E8" s="1"/>
  <c r="F8" s="1"/>
  <c r="G8" s="1"/>
  <c r="H8" s="1"/>
  <c r="I8" s="1"/>
  <c r="J8" s="1"/>
  <c r="K8" s="1"/>
  <c r="L8" s="1"/>
  <c r="M8" s="1"/>
  <c r="N8" s="1"/>
  <c r="B5"/>
  <c r="B9" i="4"/>
  <c r="B8"/>
  <c r="C8" s="1"/>
  <c r="D8" s="1"/>
  <c r="E8" s="1"/>
  <c r="F8" s="1"/>
  <c r="G8" s="1"/>
  <c r="H8" s="1"/>
  <c r="I8" s="1"/>
  <c r="J8" s="1"/>
  <c r="K8" s="1"/>
  <c r="L8" s="1"/>
  <c r="M8" s="1"/>
  <c r="N8" s="1"/>
  <c r="B7"/>
  <c r="C7" s="1"/>
  <c r="D7" s="1"/>
  <c r="E7" s="1"/>
  <c r="F7" s="1"/>
  <c r="G7" s="1"/>
  <c r="H7" s="1"/>
  <c r="I7" s="1"/>
  <c r="J7" s="1"/>
  <c r="K7" s="1"/>
  <c r="L7" s="1"/>
  <c r="M7" s="1"/>
  <c r="B5"/>
  <c r="B4"/>
  <c r="B3"/>
  <c r="N42"/>
  <c r="N48"/>
  <c r="M28" s="1"/>
  <c r="N45"/>
  <c r="N44" s="1"/>
  <c r="N41"/>
  <c r="N40"/>
  <c r="N39"/>
  <c r="N37"/>
  <c r="N36"/>
  <c r="N35"/>
  <c r="N34"/>
  <c r="N33"/>
  <c r="N31"/>
  <c r="N30"/>
  <c r="N29"/>
  <c r="N27"/>
  <c r="N26"/>
  <c r="N25"/>
  <c r="N22"/>
  <c r="N21"/>
  <c r="N19"/>
  <c r="N18"/>
  <c r="N17"/>
  <c r="N16"/>
  <c r="N15"/>
  <c r="C9"/>
  <c r="D9" s="1"/>
  <c r="E9" s="1"/>
  <c r="F9" s="1"/>
  <c r="G9" s="1"/>
  <c r="H9" s="1"/>
  <c r="I9" s="1"/>
  <c r="J9" s="1"/>
  <c r="K9" s="1"/>
  <c r="L9" s="1"/>
  <c r="M9" s="1"/>
  <c r="N9" s="1"/>
  <c r="L5"/>
  <c r="K5"/>
  <c r="J5"/>
  <c r="I5"/>
  <c r="H5"/>
  <c r="G5"/>
  <c r="F5"/>
  <c r="E5"/>
  <c r="D5"/>
  <c r="C5"/>
  <c r="M4"/>
  <c r="L4"/>
  <c r="K4"/>
  <c r="J4"/>
  <c r="I4"/>
  <c r="H4"/>
  <c r="G4"/>
  <c r="F4"/>
  <c r="E4"/>
  <c r="D4"/>
  <c r="C4"/>
  <c r="N36" i="1"/>
  <c r="N18"/>
  <c r="N41"/>
  <c r="N40"/>
  <c r="D5"/>
  <c r="D4"/>
  <c r="E4"/>
  <c r="F4"/>
  <c r="G4"/>
  <c r="H4"/>
  <c r="I4"/>
  <c r="J4"/>
  <c r="K4"/>
  <c r="L4"/>
  <c r="C4"/>
  <c r="F5"/>
  <c r="G5"/>
  <c r="H5"/>
  <c r="I5"/>
  <c r="J5"/>
  <c r="L5"/>
  <c r="E5"/>
  <c r="N49"/>
  <c r="N46"/>
  <c r="N19"/>
  <c r="C5"/>
  <c r="N39"/>
  <c r="N17"/>
  <c r="N35"/>
  <c r="N34"/>
  <c r="N50"/>
  <c r="N26"/>
  <c r="N31"/>
  <c r="N30"/>
  <c r="N27"/>
  <c r="N25"/>
  <c r="N22"/>
  <c r="N21"/>
  <c r="N16"/>
  <c r="N15"/>
  <c r="N37" l="1"/>
  <c r="C6"/>
  <c r="H6"/>
  <c r="G6" i="4"/>
  <c r="K6"/>
  <c r="I6"/>
  <c r="C6"/>
  <c r="B6"/>
  <c r="B12" s="1"/>
  <c r="B11" s="1"/>
  <c r="B6" i="1"/>
  <c r="B12" s="1"/>
  <c r="B11" s="1"/>
  <c r="D6" i="4"/>
  <c r="F6"/>
  <c r="H6"/>
  <c r="J6"/>
  <c r="L6"/>
  <c r="E6"/>
  <c r="N7"/>
  <c r="N28"/>
  <c r="M5"/>
  <c r="N5" s="1"/>
  <c r="N4"/>
  <c r="J6" i="1"/>
  <c r="D6"/>
  <c r="N29"/>
  <c r="I6"/>
  <c r="E6"/>
  <c r="G6"/>
  <c r="N33"/>
  <c r="F6"/>
  <c r="K6"/>
  <c r="L6"/>
  <c r="N28"/>
  <c r="M5"/>
  <c r="N4"/>
  <c r="C3" l="1"/>
  <c r="C12" s="1"/>
  <c r="C11" s="1"/>
  <c r="M6" i="4"/>
  <c r="N6" s="1"/>
  <c r="C3"/>
  <c r="C12" s="1"/>
  <c r="M6" i="1"/>
  <c r="N6" s="1"/>
  <c r="N5"/>
  <c r="D3" l="1"/>
  <c r="D12" s="1"/>
  <c r="D11" s="1"/>
  <c r="C11" i="4"/>
  <c r="D3"/>
  <c r="D12" s="1"/>
  <c r="E3" i="1" l="1"/>
  <c r="E12" s="1"/>
  <c r="E11" s="1"/>
  <c r="D11" i="4"/>
  <c r="E3"/>
  <c r="E12" s="1"/>
  <c r="F3" i="1" l="1"/>
  <c r="F12" s="1"/>
  <c r="E11" i="4"/>
  <c r="F3"/>
  <c r="F12" s="1"/>
  <c r="G3" i="1" l="1"/>
  <c r="G12" s="1"/>
  <c r="G11" s="1"/>
  <c r="F11"/>
  <c r="F11" i="4"/>
  <c r="G3"/>
  <c r="G12" s="1"/>
  <c r="H3" i="1" l="1"/>
  <c r="H12" s="1"/>
  <c r="H11" s="1"/>
  <c r="G11" i="4"/>
  <c r="H3"/>
  <c r="H12" s="1"/>
  <c r="I3" i="1" l="1"/>
  <c r="I12" s="1"/>
  <c r="I11" s="1"/>
  <c r="H11" i="4"/>
  <c r="I3"/>
  <c r="I12" s="1"/>
  <c r="J3" i="1" l="1"/>
  <c r="J12" s="1"/>
  <c r="J11" s="1"/>
  <c r="I11" i="4"/>
  <c r="J3"/>
  <c r="J12" s="1"/>
  <c r="K3" i="1" l="1"/>
  <c r="K12" s="1"/>
  <c r="K11" s="1"/>
  <c r="J11" i="4"/>
  <c r="K3"/>
  <c r="K12" s="1"/>
  <c r="L3" i="1" l="1"/>
  <c r="L12" s="1"/>
  <c r="L11" s="1"/>
  <c r="K11" i="4"/>
  <c r="L3"/>
  <c r="L12" s="1"/>
  <c r="M3" i="1" l="1"/>
  <c r="M12" s="1"/>
  <c r="M11" s="1"/>
  <c r="N11" s="1"/>
  <c r="L11" i="4"/>
  <c r="M3"/>
  <c r="M12" s="1"/>
  <c r="N12" i="1" l="1"/>
  <c r="N12" i="4"/>
  <c r="M11"/>
  <c r="N11" s="1"/>
</calcChain>
</file>

<file path=xl/sharedStrings.xml><?xml version="1.0" encoding="utf-8"?>
<sst xmlns="http://schemas.openxmlformats.org/spreadsheetml/2006/main" count="138" uniqueCount="66">
  <si>
    <t>Beginning Balance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</si>
  <si>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</si>
  <si>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</si>
  <si>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</si>
  <si>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</si>
  <si>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</si>
  <si>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</si>
  <si>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</si>
  <si>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</si>
  <si>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</si>
  <si>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</si>
  <si>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</si>
  <si>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</si>
  <si>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Revenue</t>
  </si>
  <si>
    <t>Total Disbursements</t>
  </si>
  <si>
    <t>Ending Balance</t>
  </si>
  <si>
    <t>REVENUE</t>
  </si>
  <si>
    <t>SUMMARY</t>
  </si>
  <si>
    <t>Dues</t>
  </si>
  <si>
    <t>Donations</t>
  </si>
  <si>
    <t>Fundraising</t>
  </si>
  <si>
    <t>DISBURSEMENTS</t>
  </si>
  <si>
    <t>Alumni Chapter Dues</t>
  </si>
  <si>
    <t>PO Box Fee</t>
  </si>
  <si>
    <t>UG Scholarship</t>
  </si>
  <si>
    <t>UG Rush Donation</t>
  </si>
  <si>
    <t>Total Monthly Cash</t>
  </si>
  <si>
    <t>TOTAL</t>
  </si>
  <si>
    <t>Extra Stuff</t>
  </si>
  <si>
    <t>Alumni Chapter Insur.</t>
  </si>
  <si>
    <t>PayPal Fee</t>
  </si>
  <si>
    <t>Memorial Fund</t>
  </si>
  <si>
    <t>MF Allocation</t>
  </si>
  <si>
    <t>Operating Allocation</t>
  </si>
  <si>
    <t>10-Year Plaques (0)</t>
  </si>
  <si>
    <t>Website (ksaacf.org)</t>
  </si>
  <si>
    <t>BIN Allocation: Jeff J.</t>
  </si>
  <si>
    <t>BIN Fund: Jeff J.</t>
  </si>
  <si>
    <t>Anniversary</t>
  </si>
  <si>
    <t>Hall of Fame Plaques</t>
  </si>
  <si>
    <t>Prev. Yr End Balance</t>
  </si>
  <si>
    <t>Prev. Yr MF Allocation</t>
  </si>
  <si>
    <t>Prev. Yr BIN Allocation</t>
  </si>
  <si>
    <t>Interest</t>
  </si>
  <si>
    <t>BIN Fund</t>
  </si>
  <si>
    <t>BIN Allocation</t>
  </si>
  <si>
    <t>KSFL Prizes</t>
  </si>
  <si>
    <t>2013 Members</t>
  </si>
  <si>
    <t>Prev. Yr BIN JJ</t>
  </si>
  <si>
    <t>UG Sponsor</t>
  </si>
  <si>
    <t>ΛE House</t>
  </si>
  <si>
    <t>Annual Golf Event</t>
  </si>
  <si>
    <t>Celestial Fund</t>
  </si>
  <si>
    <t>Fund Definitions:</t>
  </si>
  <si>
    <t>Brothers-in-Need fund used to support brothers that may be in need of financial support</t>
  </si>
  <si>
    <t>Brothers-in-Need fund used to financially support Brother Jeff Junkins</t>
  </si>
  <si>
    <t>Funds received as a result of performing fundraising events for general use by the KSAACF members as decided upon by the KSAACF EC</t>
  </si>
  <si>
    <t>Funds allocated to honor deceased brothers with the construction of a celestial monument or other permanent recognition at the Lambda Epsilon Chapter House.</t>
  </si>
  <si>
    <t>Funds received from KSAACF members for general use by the KSAACF members as designated by the KSAACF EC</t>
  </si>
  <si>
    <t>Funds received for a specific purpose as specified by the contributor.  If no purpose is specified by the contributor, the donation is applied for general use as designated by the KSAACF EC.</t>
  </si>
  <si>
    <t>Funds received from the financial institution in which the KSAACF account resides</t>
  </si>
  <si>
    <t>Funds used for the purchase of items or donations to charities in respect of identified persons that have passed away</t>
  </si>
  <si>
    <t>KSAACF 2013 Budget</t>
  </si>
  <si>
    <t>2014 Members</t>
  </si>
  <si>
    <t>Prev. Yr Celestial Fund</t>
  </si>
  <si>
    <t>Est. 2013 Members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</si>
</sst>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4" fillId="0" borderId="2" xfId="0" applyFont="1" applyBorder="1"/>
    <xf numFmtId="0" fontId="3" fillId="0" borderId="2" xfId="0" applyFont="1" applyBorder="1"/>
    <xf numFmtId="0" fontId="2" fillId="0" borderId="0" xfId="0" applyNumberFormat="1" applyFon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4" fontId="0" fillId="0" borderId="17" xfId="0" applyNumberFormat="1" applyBorder="1" applyAlignment="1">
      <alignment horizontal="right"/>
    </xf>
    <xf numFmtId="0" fontId="0" fillId="0" borderId="18" xfId="0" applyBorder="1"/>
    <xf numFmtId="4" fontId="2" fillId="0" borderId="19" xfId="0" applyNumberFormat="1" applyFont="1" applyBorder="1" applyAlignment="1">
      <alignment horizontal="right"/>
    </xf>
    <xf numFmtId="0" fontId="5" fillId="0" borderId="20" xfId="1" applyFont="1" applyBorder="1" applyAlignment="1" applyProtection="1"/>
    <xf numFmtId="0" fontId="0" fillId="2" borderId="22" xfId="0" applyFill="1" applyBorder="1"/>
    <xf numFmtId="4" fontId="0" fillId="2" borderId="23" xfId="0" applyNumberFormat="1" applyFill="1" applyBorder="1" applyAlignment="1">
      <alignment horizontal="right"/>
    </xf>
    <xf numFmtId="4" fontId="0" fillId="2" borderId="24" xfId="0" applyNumberFormat="1" applyFill="1" applyBorder="1" applyAlignment="1">
      <alignment horizontal="right"/>
    </xf>
    <xf numFmtId="4" fontId="2" fillId="2" borderId="25" xfId="0" applyNumberFormat="1" applyFont="1" applyFill="1" applyBorder="1" applyAlignment="1">
      <alignment horizontal="right"/>
    </xf>
    <xf numFmtId="4" fontId="0" fillId="0" borderId="26" xfId="0" applyNumberFormat="1" applyBorder="1" applyAlignment="1">
      <alignment horizontal="right"/>
    </xf>
    <xf numFmtId="4" fontId="0" fillId="2" borderId="27" xfId="0" applyNumberFormat="1" applyFill="1" applyBorder="1" applyAlignment="1">
      <alignment horizontal="right"/>
    </xf>
    <xf numFmtId="0" fontId="0" fillId="0" borderId="0" xfId="0"/>
    <xf numFmtId="0" fontId="0" fillId="0" borderId="2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0" fillId="0" borderId="9" xfId="0" applyBorder="1" applyAlignment="1">
      <alignment horizontal="right"/>
    </xf>
    <xf numFmtId="2" fontId="0" fillId="0" borderId="9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9" xfId="0" applyNumberForma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4" fontId="0" fillId="0" borderId="12" xfId="0" applyNumberFormat="1" applyBorder="1" applyAlignment="1">
      <alignment horizontal="right"/>
    </xf>
    <xf numFmtId="0" fontId="0" fillId="0" borderId="2" xfId="0" applyFill="1" applyBorder="1"/>
    <xf numFmtId="4" fontId="2" fillId="0" borderId="21" xfId="0" applyNumberFormat="1" applyFont="1" applyBorder="1" applyAlignment="1">
      <alignment horizontal="right"/>
    </xf>
    <xf numFmtId="0" fontId="0" fillId="0" borderId="28" xfId="0" applyBorder="1"/>
    <xf numFmtId="0" fontId="0" fillId="0" borderId="9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2" fontId="0" fillId="0" borderId="12" xfId="0" applyNumberFormat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3" fillId="0" borderId="0" xfId="0" applyFont="1" applyFill="1"/>
    <xf numFmtId="0" fontId="3" fillId="0" borderId="9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12" xfId="0" applyFont="1" applyBorder="1" applyAlignment="1" applyProtection="1">
      <alignment horizontal="right"/>
      <protection locked="0"/>
    </xf>
    <xf numFmtId="0" fontId="3" fillId="0" borderId="0" xfId="0" applyFont="1"/>
    <xf numFmtId="0" fontId="2" fillId="0" borderId="0" xfId="0" applyFont="1"/>
    <xf numFmtId="0" fontId="3" fillId="0" borderId="0" xfId="0" applyFont="1" applyProtection="1">
      <protection locked="0"/>
    </xf>
    <xf numFmtId="0" fontId="3" fillId="0" borderId="0" xfId="0" applyFont="1" applyBorder="1"/>
    <xf numFmtId="0" fontId="3" fillId="0" borderId="1" xfId="0" applyFont="1" applyBorder="1"/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4" fontId="3" fillId="0" borderId="12" xfId="0" applyNumberFormat="1" applyFont="1" applyBorder="1" applyAlignment="1">
      <alignment horizontal="right"/>
    </xf>
    <xf numFmtId="4" fontId="3" fillId="0" borderId="9" xfId="0" applyNumberFormat="1" applyFont="1" applyBorder="1" applyAlignment="1">
      <alignment horizontal="right"/>
    </xf>
    <xf numFmtId="0" fontId="3" fillId="0" borderId="18" xfId="0" applyFont="1" applyBorder="1"/>
    <xf numFmtId="4" fontId="3" fillId="0" borderId="17" xfId="0" applyNumberFormat="1" applyFont="1" applyBorder="1" applyAlignment="1">
      <alignment horizontal="right"/>
    </xf>
    <xf numFmtId="4" fontId="3" fillId="0" borderId="26" xfId="0" applyNumberFormat="1" applyFont="1" applyBorder="1" applyAlignment="1">
      <alignment horizontal="right"/>
    </xf>
    <xf numFmtId="0" fontId="3" fillId="2" borderId="22" xfId="0" applyFont="1" applyFill="1" applyBorder="1"/>
    <xf numFmtId="4" fontId="3" fillId="2" borderId="23" xfId="0" applyNumberFormat="1" applyFont="1" applyFill="1" applyBorder="1" applyAlignment="1">
      <alignment horizontal="right"/>
    </xf>
    <xf numFmtId="4" fontId="3" fillId="2" borderId="24" xfId="0" applyNumberFormat="1" applyFont="1" applyFill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0" xfId="0" applyFont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2" fontId="3" fillId="0" borderId="9" xfId="0" applyNumberFormat="1" applyFont="1" applyBorder="1" applyAlignment="1" applyProtection="1">
      <alignment horizontal="right"/>
      <protection locked="0"/>
    </xf>
    <xf numFmtId="2" fontId="3" fillId="0" borderId="0" xfId="0" applyNumberFormat="1" applyFont="1" applyBorder="1" applyAlignment="1" applyProtection="1">
      <alignment horizontal="right"/>
      <protection locked="0"/>
    </xf>
    <xf numFmtId="2" fontId="3" fillId="0" borderId="12" xfId="0" applyNumberFormat="1" applyFont="1" applyBorder="1" applyAlignment="1" applyProtection="1">
      <alignment horizontal="right"/>
      <protection locked="0"/>
    </xf>
    <xf numFmtId="0" fontId="6" fillId="0" borderId="20" xfId="1" applyFont="1" applyBorder="1" applyAlignment="1" applyProtection="1"/>
    <xf numFmtId="0" fontId="3" fillId="0" borderId="2" xfId="0" applyFont="1" applyFill="1" applyBorder="1"/>
    <xf numFmtId="0" fontId="3" fillId="0" borderId="3" xfId="0" applyFont="1" applyBorder="1"/>
    <xf numFmtId="0" fontId="3" fillId="0" borderId="10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28" xfId="0" applyFont="1" applyBorder="1"/>
    <xf numFmtId="4" fontId="2" fillId="2" borderId="31" xfId="0" applyNumberFormat="1" applyFont="1" applyFill="1" applyBorder="1" applyAlignment="1">
      <alignment horizontal="right"/>
    </xf>
    <xf numFmtId="0" fontId="3" fillId="0" borderId="0" xfId="0" applyFont="1" applyAlignment="1" applyProtection="1">
      <alignment horizontal="right"/>
      <protection locked="0"/>
    </xf>
    <xf numFmtId="0" fontId="1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4" fontId="3" fillId="2" borderId="27" xfId="0" applyNumberFormat="1" applyFont="1" applyFill="1" applyBorder="1" applyAlignment="1">
      <alignment horizontal="right"/>
    </xf>
    <xf numFmtId="2" fontId="3" fillId="0" borderId="12" xfId="0" applyNumberFormat="1" applyFon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saacf.or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saacf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7"/>
  <sheetViews>
    <sheetView tabSelected="1" workbookViewId="0">
      <selection sqref="A1:N1"/>
    </sheetView>
  </sheetViews>
  <sheetFormatPr defaultRowHeight="12.75"/>
  <cols>
    <col min="1" max="1" width="19.28515625" style="56" bestFit="1" customWidth="1"/>
    <col min="2" max="14" width="8.5703125" style="56" customWidth="1"/>
    <col min="15" max="16384" width="9.140625" style="56"/>
  </cols>
  <sheetData>
    <row r="1" spans="1:14" ht="19.5" thickTop="1" thickBot="1">
      <c r="A1" s="93" t="s">
        <v>62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5"/>
    </row>
    <row r="2" spans="1:14" ht="13.5" thickBot="1">
      <c r="A2" s="60" t="s">
        <v>17</v>
      </c>
      <c r="B2" s="61" t="s">
        <v>1</v>
      </c>
      <c r="C2" s="62" t="s">
        <v>2</v>
      </c>
      <c r="D2" s="62" t="s">
        <v>3</v>
      </c>
      <c r="E2" s="62" t="s">
        <v>4</v>
      </c>
      <c r="F2" s="62" t="s">
        <v>5</v>
      </c>
      <c r="G2" s="62" t="s">
        <v>6</v>
      </c>
      <c r="H2" s="62" t="s">
        <v>7</v>
      </c>
      <c r="I2" s="62" t="s">
        <v>8</v>
      </c>
      <c r="J2" s="62" t="s">
        <v>9</v>
      </c>
      <c r="K2" s="62" t="s">
        <v>10</v>
      </c>
      <c r="L2" s="62" t="s">
        <v>11</v>
      </c>
      <c r="M2" s="63" t="s">
        <v>12</v>
      </c>
      <c r="N2" s="6" t="s">
        <v>27</v>
      </c>
    </row>
    <row r="3" spans="1:14">
      <c r="A3" s="9" t="s">
        <v>0</v>
      </c>
      <c r="B3" s="18">
        <f>B63</f>
        <v>4769.8100000000004</v>
      </c>
      <c r="C3" s="64">
        <f t="shared" ref="C3:M3" si="0">B12</f>
        <v>4628.6900000000005</v>
      </c>
      <c r="D3" s="64">
        <f t="shared" si="0"/>
        <v>4766.2900000000009</v>
      </c>
      <c r="E3" s="64">
        <f t="shared" si="0"/>
        <v>4333.8900000000012</v>
      </c>
      <c r="F3" s="64">
        <f t="shared" si="0"/>
        <v>4369.0700000000015</v>
      </c>
      <c r="G3" s="64">
        <f t="shared" si="0"/>
        <v>4507.9400000000014</v>
      </c>
      <c r="H3" s="64">
        <f t="shared" si="0"/>
        <v>4515.4800000000014</v>
      </c>
      <c r="I3" s="64">
        <f t="shared" si="0"/>
        <v>4549.3500000000013</v>
      </c>
      <c r="J3" s="64">
        <f t="shared" si="0"/>
        <v>4549.5400000000009</v>
      </c>
      <c r="K3" s="64">
        <f t="shared" si="0"/>
        <v>4652.0900000000011</v>
      </c>
      <c r="L3" s="64">
        <f t="shared" si="0"/>
        <v>4222.7600000000011</v>
      </c>
      <c r="M3" s="65">
        <f t="shared" si="0"/>
        <v>4272.9400000000014</v>
      </c>
      <c r="N3" s="19"/>
    </row>
    <row r="4" spans="1:14">
      <c r="A4" s="9" t="s">
        <v>13</v>
      </c>
      <c r="B4" s="66">
        <f t="shared" ref="B4:M4" si="1">SUM(B15:B23)</f>
        <v>35.200000000000003</v>
      </c>
      <c r="C4" s="64">
        <f t="shared" si="1"/>
        <v>185.18</v>
      </c>
      <c r="D4" s="64">
        <f t="shared" si="1"/>
        <v>70.19</v>
      </c>
      <c r="E4" s="64">
        <f t="shared" si="1"/>
        <v>35.18</v>
      </c>
      <c r="F4" s="64">
        <f t="shared" si="1"/>
        <v>140.19</v>
      </c>
      <c r="G4" s="64">
        <f t="shared" si="1"/>
        <v>70.180000000000007</v>
      </c>
      <c r="H4" s="64">
        <f t="shared" si="1"/>
        <v>35.19</v>
      </c>
      <c r="I4" s="64">
        <f t="shared" si="1"/>
        <v>0.19</v>
      </c>
      <c r="J4" s="64">
        <f t="shared" si="1"/>
        <v>105.19</v>
      </c>
      <c r="K4" s="64">
        <f t="shared" si="1"/>
        <v>0.19</v>
      </c>
      <c r="L4" s="64">
        <f t="shared" si="1"/>
        <v>50.18</v>
      </c>
      <c r="M4" s="65">
        <f t="shared" si="1"/>
        <v>35.18</v>
      </c>
      <c r="N4" s="40">
        <f>SUM(B4:M4)</f>
        <v>762.24</v>
      </c>
    </row>
    <row r="5" spans="1:14">
      <c r="A5" s="9" t="s">
        <v>14</v>
      </c>
      <c r="B5" s="64">
        <f t="shared" ref="B5" si="2">SUM(B24:B46)</f>
        <v>176.32</v>
      </c>
      <c r="C5" s="64">
        <f t="shared" ref="C5:M5" si="3">SUM(C25:C47)</f>
        <v>47.58</v>
      </c>
      <c r="D5" s="64">
        <f t="shared" si="3"/>
        <v>502.59000000000003</v>
      </c>
      <c r="E5" s="64">
        <f t="shared" si="3"/>
        <v>0</v>
      </c>
      <c r="F5" s="64">
        <f t="shared" si="3"/>
        <v>1.32</v>
      </c>
      <c r="G5" s="64">
        <f t="shared" si="3"/>
        <v>62.64</v>
      </c>
      <c r="H5" s="64">
        <f t="shared" si="3"/>
        <v>1.32</v>
      </c>
      <c r="I5" s="64">
        <f t="shared" si="3"/>
        <v>0</v>
      </c>
      <c r="J5" s="64">
        <f t="shared" si="3"/>
        <v>2.64</v>
      </c>
      <c r="K5" s="64">
        <f t="shared" si="3"/>
        <v>429.52</v>
      </c>
      <c r="L5" s="64">
        <f t="shared" si="3"/>
        <v>0</v>
      </c>
      <c r="M5" s="65">
        <f t="shared" si="3"/>
        <v>165.64999999999998</v>
      </c>
      <c r="N5" s="40">
        <f t="shared" ref="N5:N34" si="4">SUM(B5:M5)</f>
        <v>1389.58</v>
      </c>
    </row>
    <row r="6" spans="1:14" ht="13.5" thickBot="1">
      <c r="A6" s="9" t="s">
        <v>26</v>
      </c>
      <c r="B6" s="66">
        <f>B4-B5</f>
        <v>-141.12</v>
      </c>
      <c r="C6" s="64">
        <f t="shared" ref="C6:M6" si="5">C4-C5</f>
        <v>137.60000000000002</v>
      </c>
      <c r="D6" s="64">
        <f t="shared" si="5"/>
        <v>-432.40000000000003</v>
      </c>
      <c r="E6" s="64">
        <f t="shared" si="5"/>
        <v>35.18</v>
      </c>
      <c r="F6" s="64">
        <f t="shared" si="5"/>
        <v>138.87</v>
      </c>
      <c r="G6" s="64">
        <f t="shared" si="5"/>
        <v>7.5400000000000063</v>
      </c>
      <c r="H6" s="64">
        <f t="shared" si="5"/>
        <v>33.869999999999997</v>
      </c>
      <c r="I6" s="64">
        <f t="shared" si="5"/>
        <v>0.19</v>
      </c>
      <c r="J6" s="64">
        <f t="shared" si="5"/>
        <v>102.55</v>
      </c>
      <c r="K6" s="64">
        <f t="shared" si="5"/>
        <v>-429.33</v>
      </c>
      <c r="L6" s="64">
        <f t="shared" si="5"/>
        <v>50.18</v>
      </c>
      <c r="M6" s="65">
        <f t="shared" si="5"/>
        <v>-130.46999999999997</v>
      </c>
      <c r="N6" s="40">
        <f t="shared" si="4"/>
        <v>-627.33999999999992</v>
      </c>
    </row>
    <row r="7" spans="1:14">
      <c r="A7" s="67" t="s">
        <v>32</v>
      </c>
      <c r="B7" s="18">
        <f>B64+B49*2+B17-B35</f>
        <v>57.17</v>
      </c>
      <c r="C7" s="68">
        <f t="shared" ref="C7:M7" si="6">B7+C49*2+C17-C35</f>
        <v>67.17</v>
      </c>
      <c r="D7" s="68">
        <f t="shared" si="6"/>
        <v>71.17</v>
      </c>
      <c r="E7" s="68">
        <f t="shared" si="6"/>
        <v>73.17</v>
      </c>
      <c r="F7" s="68">
        <f t="shared" si="6"/>
        <v>87.17</v>
      </c>
      <c r="G7" s="68">
        <f t="shared" si="6"/>
        <v>91.17</v>
      </c>
      <c r="H7" s="68">
        <f t="shared" si="6"/>
        <v>93.17</v>
      </c>
      <c r="I7" s="68">
        <f t="shared" si="6"/>
        <v>93.17</v>
      </c>
      <c r="J7" s="68">
        <f t="shared" si="6"/>
        <v>99.17</v>
      </c>
      <c r="K7" s="68">
        <f t="shared" si="6"/>
        <v>99.17</v>
      </c>
      <c r="L7" s="68">
        <f t="shared" si="6"/>
        <v>99.17</v>
      </c>
      <c r="M7" s="69">
        <f t="shared" si="6"/>
        <v>99.17</v>
      </c>
      <c r="N7" s="24">
        <f t="shared" ref="N7:N12" si="7">M7</f>
        <v>99.17</v>
      </c>
    </row>
    <row r="8" spans="1:14">
      <c r="A8" s="9" t="s">
        <v>45</v>
      </c>
      <c r="B8" s="66">
        <f>B65+B18-B36</f>
        <v>1000</v>
      </c>
      <c r="C8" s="64">
        <f t="shared" ref="C8:M8" si="8">B8+C18-C36</f>
        <v>1000</v>
      </c>
      <c r="D8" s="64">
        <f t="shared" si="8"/>
        <v>1000</v>
      </c>
      <c r="E8" s="64">
        <f t="shared" si="8"/>
        <v>1000</v>
      </c>
      <c r="F8" s="64">
        <f t="shared" si="8"/>
        <v>1000</v>
      </c>
      <c r="G8" s="64">
        <f t="shared" si="8"/>
        <v>1000</v>
      </c>
      <c r="H8" s="64">
        <f t="shared" si="8"/>
        <v>1000</v>
      </c>
      <c r="I8" s="64">
        <f t="shared" si="8"/>
        <v>1000</v>
      </c>
      <c r="J8" s="64">
        <f t="shared" si="8"/>
        <v>1000</v>
      </c>
      <c r="K8" s="64">
        <f t="shared" si="8"/>
        <v>1000</v>
      </c>
      <c r="L8" s="64">
        <f t="shared" si="8"/>
        <v>1000</v>
      </c>
      <c r="M8" s="65">
        <f t="shared" si="8"/>
        <v>1000</v>
      </c>
      <c r="N8" s="43">
        <f t="shared" si="7"/>
        <v>1000</v>
      </c>
    </row>
    <row r="9" spans="1:14">
      <c r="A9" s="9" t="s">
        <v>36</v>
      </c>
      <c r="B9" s="66">
        <f>B66+B19-B37</f>
        <v>630.66999999999996</v>
      </c>
      <c r="C9" s="64">
        <f t="shared" ref="C9:M9" si="9">B9+C19-C37</f>
        <v>630.66999999999996</v>
      </c>
      <c r="D9" s="64">
        <f t="shared" si="9"/>
        <v>322.90999999999997</v>
      </c>
      <c r="E9" s="64">
        <f t="shared" si="9"/>
        <v>322.90999999999997</v>
      </c>
      <c r="F9" s="64">
        <f t="shared" si="9"/>
        <v>322.90999999999997</v>
      </c>
      <c r="G9" s="64">
        <f t="shared" si="9"/>
        <v>322.90999999999997</v>
      </c>
      <c r="H9" s="64">
        <f t="shared" si="9"/>
        <v>322.90999999999997</v>
      </c>
      <c r="I9" s="64">
        <f t="shared" si="9"/>
        <v>322.90999999999997</v>
      </c>
      <c r="J9" s="64">
        <f t="shared" si="9"/>
        <v>322.90999999999997</v>
      </c>
      <c r="K9" s="64">
        <f t="shared" si="9"/>
        <v>202.37999999999997</v>
      </c>
      <c r="L9" s="64">
        <f t="shared" si="9"/>
        <v>202.37999999999997</v>
      </c>
      <c r="M9" s="65">
        <f t="shared" si="9"/>
        <v>164.04999999999995</v>
      </c>
      <c r="N9" s="43">
        <f t="shared" si="7"/>
        <v>164.04999999999995</v>
      </c>
    </row>
    <row r="10" spans="1:14">
      <c r="A10" s="9" t="s">
        <v>52</v>
      </c>
      <c r="B10" s="66">
        <f>B67+B20-B38</f>
        <v>1000</v>
      </c>
      <c r="C10" s="64">
        <f>B10+C20-C38</f>
        <v>1000</v>
      </c>
      <c r="D10" s="64">
        <f t="shared" ref="D10:M10" si="10">C10+D20-D38</f>
        <v>1000</v>
      </c>
      <c r="E10" s="64">
        <f t="shared" si="10"/>
        <v>1000</v>
      </c>
      <c r="F10" s="64">
        <f t="shared" si="10"/>
        <v>1000</v>
      </c>
      <c r="G10" s="64">
        <f t="shared" si="10"/>
        <v>1000</v>
      </c>
      <c r="H10" s="64">
        <f t="shared" si="10"/>
        <v>1000</v>
      </c>
      <c r="I10" s="64">
        <f t="shared" si="10"/>
        <v>1000</v>
      </c>
      <c r="J10" s="64">
        <f t="shared" si="10"/>
        <v>1000</v>
      </c>
      <c r="K10" s="64">
        <f t="shared" si="10"/>
        <v>1000</v>
      </c>
      <c r="L10" s="64">
        <f t="shared" si="10"/>
        <v>1000</v>
      </c>
      <c r="M10" s="65">
        <f t="shared" si="10"/>
        <v>1000</v>
      </c>
      <c r="N10" s="40">
        <f t="shared" si="7"/>
        <v>1000</v>
      </c>
    </row>
    <row r="11" spans="1:14" ht="13.5" thickBot="1">
      <c r="A11" s="70" t="s">
        <v>33</v>
      </c>
      <c r="B11" s="71">
        <f>B12-SUM(B7:B10)</f>
        <v>1940.8500000000004</v>
      </c>
      <c r="C11" s="72">
        <f>C12-SUM(C7:C10)</f>
        <v>2068.4500000000007</v>
      </c>
      <c r="D11" s="72">
        <f t="shared" ref="D11:M11" si="11">D12-SUM(D7:D10)</f>
        <v>1939.8100000000013</v>
      </c>
      <c r="E11" s="72">
        <f t="shared" si="11"/>
        <v>1972.9900000000016</v>
      </c>
      <c r="F11" s="72">
        <f t="shared" si="11"/>
        <v>2097.8600000000015</v>
      </c>
      <c r="G11" s="72">
        <f t="shared" si="11"/>
        <v>2101.4000000000015</v>
      </c>
      <c r="H11" s="72">
        <f t="shared" si="11"/>
        <v>2133.2700000000013</v>
      </c>
      <c r="I11" s="72">
        <f t="shared" si="11"/>
        <v>2133.4600000000009</v>
      </c>
      <c r="J11" s="72">
        <f t="shared" si="11"/>
        <v>2230.0100000000011</v>
      </c>
      <c r="K11" s="72">
        <f t="shared" si="11"/>
        <v>1921.2100000000009</v>
      </c>
      <c r="L11" s="72">
        <f t="shared" si="11"/>
        <v>1971.3900000000012</v>
      </c>
      <c r="M11" s="98">
        <f t="shared" si="11"/>
        <v>1879.2500000000009</v>
      </c>
      <c r="N11" s="91">
        <f t="shared" si="7"/>
        <v>1879.2500000000009</v>
      </c>
    </row>
    <row r="12" spans="1:14">
      <c r="A12" s="9" t="s">
        <v>15</v>
      </c>
      <c r="B12" s="66">
        <f>B3+B6</f>
        <v>4628.6900000000005</v>
      </c>
      <c r="C12" s="64">
        <f t="shared" ref="C12:L12" si="12">C3+C6</f>
        <v>4766.2900000000009</v>
      </c>
      <c r="D12" s="64">
        <f t="shared" si="12"/>
        <v>4333.8900000000012</v>
      </c>
      <c r="E12" s="64">
        <f t="shared" si="12"/>
        <v>4369.0700000000015</v>
      </c>
      <c r="F12" s="68">
        <f t="shared" si="12"/>
        <v>4507.9400000000014</v>
      </c>
      <c r="G12" s="64">
        <f t="shared" si="12"/>
        <v>4515.4800000000014</v>
      </c>
      <c r="H12" s="64">
        <f t="shared" si="12"/>
        <v>4549.3500000000013</v>
      </c>
      <c r="I12" s="64">
        <f t="shared" si="12"/>
        <v>4549.5400000000009</v>
      </c>
      <c r="J12" s="64">
        <f t="shared" si="12"/>
        <v>4652.0900000000011</v>
      </c>
      <c r="K12" s="64">
        <f t="shared" si="12"/>
        <v>4222.7600000000011</v>
      </c>
      <c r="L12" s="64">
        <f t="shared" si="12"/>
        <v>4272.9400000000014</v>
      </c>
      <c r="M12" s="65">
        <f>M3+M6</f>
        <v>4142.4700000000012</v>
      </c>
      <c r="N12" s="40">
        <f t="shared" si="7"/>
        <v>4142.4700000000012</v>
      </c>
    </row>
    <row r="13" spans="1:14" ht="13.5" thickBot="1">
      <c r="A13" s="9"/>
      <c r="B13" s="73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5"/>
      <c r="N13" s="40"/>
    </row>
    <row r="14" spans="1:14" ht="13.5" thickBot="1">
      <c r="A14" s="60" t="s">
        <v>16</v>
      </c>
      <c r="B14" s="76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8"/>
      <c r="N14" s="20"/>
    </row>
    <row r="15" spans="1:14">
      <c r="A15" s="9" t="s">
        <v>18</v>
      </c>
      <c r="B15" s="53">
        <v>35</v>
      </c>
      <c r="C15" s="54">
        <v>175</v>
      </c>
      <c r="D15" s="54">
        <v>70</v>
      </c>
      <c r="E15" s="54">
        <v>35</v>
      </c>
      <c r="F15" s="54">
        <v>140</v>
      </c>
      <c r="G15" s="54">
        <v>70</v>
      </c>
      <c r="H15" s="54">
        <v>35</v>
      </c>
      <c r="I15" s="79"/>
      <c r="J15" s="54">
        <v>105</v>
      </c>
      <c r="K15" s="54"/>
      <c r="L15" s="54">
        <v>35</v>
      </c>
      <c r="M15" s="55">
        <v>35</v>
      </c>
      <c r="N15" s="40">
        <f t="shared" si="4"/>
        <v>735</v>
      </c>
    </row>
    <row r="16" spans="1:14">
      <c r="A16" s="9" t="s">
        <v>19</v>
      </c>
      <c r="B16" s="53"/>
      <c r="C16" s="54">
        <v>10</v>
      </c>
      <c r="D16" s="54"/>
      <c r="E16" s="54"/>
      <c r="F16" s="54"/>
      <c r="G16" s="54"/>
      <c r="H16" s="54"/>
      <c r="I16" s="79"/>
      <c r="J16" s="54"/>
      <c r="K16" s="54"/>
      <c r="L16" s="54">
        <v>15</v>
      </c>
      <c r="M16" s="55"/>
      <c r="N16" s="40">
        <f t="shared" si="4"/>
        <v>25</v>
      </c>
    </row>
    <row r="17" spans="1:14">
      <c r="A17" s="9" t="s">
        <v>31</v>
      </c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5"/>
      <c r="N17" s="40">
        <f t="shared" si="4"/>
        <v>0</v>
      </c>
    </row>
    <row r="18" spans="1:14">
      <c r="A18" s="9" t="s">
        <v>44</v>
      </c>
      <c r="B18" s="53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5"/>
      <c r="N18" s="40">
        <f t="shared" si="4"/>
        <v>0</v>
      </c>
    </row>
    <row r="19" spans="1:14">
      <c r="A19" s="9" t="s">
        <v>37</v>
      </c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5"/>
      <c r="N19" s="40">
        <f t="shared" si="4"/>
        <v>0</v>
      </c>
    </row>
    <row r="20" spans="1:14">
      <c r="A20" s="9" t="s">
        <v>52</v>
      </c>
      <c r="B20" s="53"/>
      <c r="C20" s="54"/>
      <c r="D20" s="54"/>
      <c r="E20" s="54"/>
      <c r="F20" s="54"/>
      <c r="G20" s="54"/>
      <c r="H20" s="80"/>
      <c r="I20" s="54"/>
      <c r="J20" s="54"/>
      <c r="K20" s="54"/>
      <c r="L20" s="54"/>
      <c r="M20" s="55"/>
      <c r="N20" s="40">
        <f t="shared" si="4"/>
        <v>0</v>
      </c>
    </row>
    <row r="21" spans="1:14">
      <c r="A21" s="9" t="s">
        <v>20</v>
      </c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5"/>
      <c r="N21" s="40">
        <f t="shared" si="4"/>
        <v>0</v>
      </c>
    </row>
    <row r="22" spans="1:14">
      <c r="A22" s="9" t="s">
        <v>43</v>
      </c>
      <c r="B22" s="81">
        <v>0.2</v>
      </c>
      <c r="C22" s="82">
        <v>0.18</v>
      </c>
      <c r="D22" s="82">
        <v>0.19</v>
      </c>
      <c r="E22" s="82">
        <v>0.18</v>
      </c>
      <c r="F22" s="82">
        <v>0.19</v>
      </c>
      <c r="G22" s="82">
        <v>0.18</v>
      </c>
      <c r="H22" s="82">
        <v>0.19</v>
      </c>
      <c r="I22" s="82">
        <v>0.19</v>
      </c>
      <c r="J22" s="82">
        <v>0.19</v>
      </c>
      <c r="K22" s="82">
        <v>0.19</v>
      </c>
      <c r="L22" s="82">
        <v>0.18</v>
      </c>
      <c r="M22" s="83">
        <v>0.18</v>
      </c>
      <c r="N22" s="40">
        <f t="shared" si="4"/>
        <v>2.2399999999999998</v>
      </c>
    </row>
    <row r="23" spans="1:14" ht="13.5" thickBot="1">
      <c r="A23" s="9"/>
      <c r="B23" s="73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  <c r="N23" s="40"/>
    </row>
    <row r="24" spans="1:14" ht="13.5" thickBot="1">
      <c r="A24" s="60" t="s">
        <v>21</v>
      </c>
      <c r="B24" s="76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8"/>
      <c r="N24" s="20"/>
    </row>
    <row r="25" spans="1:14">
      <c r="A25" s="9" t="s">
        <v>22</v>
      </c>
      <c r="B25" s="53"/>
      <c r="C25" s="54"/>
      <c r="D25" s="54"/>
      <c r="E25" s="54"/>
      <c r="F25" s="54"/>
      <c r="G25" s="54"/>
      <c r="H25" s="54"/>
      <c r="I25" s="54"/>
      <c r="J25" s="54"/>
      <c r="K25" s="54">
        <v>50</v>
      </c>
      <c r="L25" s="54"/>
      <c r="M25" s="55"/>
      <c r="N25" s="40">
        <f t="shared" si="4"/>
        <v>50</v>
      </c>
    </row>
    <row r="26" spans="1:14">
      <c r="A26" s="9" t="s">
        <v>29</v>
      </c>
      <c r="B26" s="53"/>
      <c r="C26" s="54"/>
      <c r="D26" s="54"/>
      <c r="E26" s="54"/>
      <c r="F26" s="54"/>
      <c r="G26" s="54"/>
      <c r="H26" s="54"/>
      <c r="I26" s="54"/>
      <c r="J26" s="54"/>
      <c r="K26" s="54">
        <v>250</v>
      </c>
      <c r="L26" s="54"/>
      <c r="M26" s="55"/>
      <c r="N26" s="40">
        <f t="shared" si="4"/>
        <v>250</v>
      </c>
    </row>
    <row r="27" spans="1:14">
      <c r="A27" s="9" t="s">
        <v>23</v>
      </c>
      <c r="B27" s="53"/>
      <c r="C27" s="54"/>
      <c r="D27" s="54"/>
      <c r="E27" s="54"/>
      <c r="F27" s="54"/>
      <c r="G27" s="54">
        <v>60</v>
      </c>
      <c r="H27" s="54"/>
      <c r="I27" s="54"/>
      <c r="J27" s="54"/>
      <c r="K27" s="54"/>
      <c r="L27" s="54"/>
      <c r="M27" s="55"/>
      <c r="N27" s="40">
        <f t="shared" si="4"/>
        <v>60</v>
      </c>
    </row>
    <row r="28" spans="1:14">
      <c r="A28" s="9" t="s">
        <v>50</v>
      </c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99">
        <f>N49*3.5</f>
        <v>126</v>
      </c>
      <c r="N28" s="40">
        <f t="shared" si="4"/>
        <v>126</v>
      </c>
    </row>
    <row r="29" spans="1:14">
      <c r="A29" s="84" t="s">
        <v>35</v>
      </c>
      <c r="B29" s="53"/>
      <c r="C29" s="54"/>
      <c r="D29" s="54">
        <v>43.08</v>
      </c>
      <c r="E29" s="54"/>
      <c r="F29" s="54"/>
      <c r="G29" s="54"/>
      <c r="H29" s="54"/>
      <c r="I29" s="54"/>
      <c r="J29" s="54"/>
      <c r="K29" s="54">
        <v>8.99</v>
      </c>
      <c r="L29" s="54"/>
      <c r="M29" s="83"/>
      <c r="N29" s="40">
        <f t="shared" si="4"/>
        <v>52.07</v>
      </c>
    </row>
    <row r="30" spans="1:14">
      <c r="A30" s="9" t="s">
        <v>24</v>
      </c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  <c r="N30" s="40">
        <f t="shared" si="4"/>
        <v>0</v>
      </c>
    </row>
    <row r="31" spans="1:14">
      <c r="A31" s="9" t="s">
        <v>25</v>
      </c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5"/>
      <c r="N31" s="40">
        <f t="shared" si="4"/>
        <v>0</v>
      </c>
    </row>
    <row r="32" spans="1:14">
      <c r="A32" s="9" t="s">
        <v>49</v>
      </c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5"/>
      <c r="N32" s="40">
        <f t="shared" si="4"/>
        <v>0</v>
      </c>
    </row>
    <row r="33" spans="1:14">
      <c r="A33" s="9" t="s">
        <v>30</v>
      </c>
      <c r="B33" s="53">
        <v>1.32</v>
      </c>
      <c r="C33" s="54"/>
      <c r="D33" s="54">
        <v>2.64</v>
      </c>
      <c r="E33" s="54"/>
      <c r="F33" s="54">
        <v>1.32</v>
      </c>
      <c r="G33" s="54">
        <v>2.64</v>
      </c>
      <c r="H33" s="54">
        <v>1.32</v>
      </c>
      <c r="I33" s="79"/>
      <c r="J33" s="54">
        <v>2.64</v>
      </c>
      <c r="K33" s="54"/>
      <c r="L33" s="54"/>
      <c r="M33" s="55">
        <v>1.32</v>
      </c>
      <c r="N33" s="40">
        <f t="shared" si="4"/>
        <v>13.200000000000001</v>
      </c>
    </row>
    <row r="34" spans="1:14">
      <c r="A34" s="85" t="s">
        <v>34</v>
      </c>
      <c r="B34" s="53"/>
      <c r="C34" s="54"/>
      <c r="D34" s="54"/>
      <c r="E34" s="54"/>
      <c r="F34" s="54"/>
      <c r="G34" s="79"/>
      <c r="H34" s="54"/>
      <c r="I34" s="54"/>
      <c r="J34" s="54"/>
      <c r="K34" s="54"/>
      <c r="L34" s="54"/>
      <c r="M34" s="55"/>
      <c r="N34" s="40">
        <f t="shared" si="4"/>
        <v>0</v>
      </c>
    </row>
    <row r="35" spans="1:14">
      <c r="A35" s="9" t="s">
        <v>31</v>
      </c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5"/>
      <c r="N35" s="40">
        <f t="shared" ref="N35:N42" si="13">SUM(B35:M35)</f>
        <v>0</v>
      </c>
    </row>
    <row r="36" spans="1:14">
      <c r="A36" s="9" t="s">
        <v>44</v>
      </c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5"/>
      <c r="N36" s="40">
        <f t="shared" si="13"/>
        <v>0</v>
      </c>
    </row>
    <row r="37" spans="1:14">
      <c r="A37" s="9" t="s">
        <v>37</v>
      </c>
      <c r="B37" s="53"/>
      <c r="C37" s="54"/>
      <c r="D37" s="54">
        <v>307.76</v>
      </c>
      <c r="E37" s="54"/>
      <c r="F37" s="54"/>
      <c r="G37" s="54"/>
      <c r="H37" s="54"/>
      <c r="I37" s="54"/>
      <c r="J37" s="54"/>
      <c r="K37" s="54">
        <v>120.53</v>
      </c>
      <c r="L37" s="82"/>
      <c r="M37" s="55">
        <v>38.33</v>
      </c>
      <c r="N37" s="40">
        <f t="shared" si="13"/>
        <v>466.61999999999995</v>
      </c>
    </row>
    <row r="38" spans="1:14">
      <c r="A38" s="9" t="s">
        <v>52</v>
      </c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5"/>
      <c r="N38" s="40">
        <f t="shared" si="13"/>
        <v>0</v>
      </c>
    </row>
    <row r="39" spans="1:14">
      <c r="A39" s="9" t="s">
        <v>51</v>
      </c>
      <c r="B39" s="53"/>
      <c r="C39" s="54">
        <v>47.58</v>
      </c>
      <c r="D39" s="54">
        <v>149.11000000000001</v>
      </c>
      <c r="E39" s="54"/>
      <c r="F39" s="54"/>
      <c r="G39" s="54"/>
      <c r="H39" s="54"/>
      <c r="I39" s="54"/>
      <c r="J39" s="54"/>
      <c r="K39" s="54"/>
      <c r="L39" s="54"/>
      <c r="M39" s="55"/>
      <c r="N39" s="40">
        <f t="shared" si="13"/>
        <v>196.69</v>
      </c>
    </row>
    <row r="40" spans="1:14">
      <c r="A40" s="9" t="s">
        <v>38</v>
      </c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5"/>
      <c r="N40" s="40">
        <f t="shared" si="13"/>
        <v>0</v>
      </c>
    </row>
    <row r="41" spans="1:14">
      <c r="A41" s="9" t="s">
        <v>39</v>
      </c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5"/>
      <c r="N41" s="40">
        <f t="shared" si="13"/>
        <v>0</v>
      </c>
    </row>
    <row r="42" spans="1:14">
      <c r="A42" s="9" t="s">
        <v>46</v>
      </c>
      <c r="B42" s="53">
        <v>175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5"/>
      <c r="N42" s="40">
        <f t="shared" si="13"/>
        <v>175</v>
      </c>
    </row>
    <row r="43" spans="1:14">
      <c r="A43" s="9"/>
      <c r="B43" s="53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5"/>
      <c r="N43" s="40"/>
    </row>
    <row r="44" spans="1:14">
      <c r="A44" s="8" t="s">
        <v>28</v>
      </c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5"/>
      <c r="N44" s="40"/>
    </row>
    <row r="45" spans="1:14">
      <c r="A45" s="9"/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5"/>
      <c r="N45" s="40">
        <f>SUM(B45:M45)</f>
        <v>0</v>
      </c>
    </row>
    <row r="46" spans="1:14">
      <c r="A46" s="9"/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5"/>
      <c r="N46" s="40">
        <f>SUM(B46:M46)</f>
        <v>0</v>
      </c>
    </row>
    <row r="47" spans="1:14" ht="13.5" thickBot="1">
      <c r="A47" s="86"/>
      <c r="B47" s="87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9"/>
      <c r="N47" s="7"/>
    </row>
    <row r="48" spans="1:14" ht="13.5" thickTop="1"/>
    <row r="49" spans="1:16">
      <c r="A49" s="56" t="s">
        <v>47</v>
      </c>
      <c r="B49" s="58">
        <v>15</v>
      </c>
      <c r="C49" s="58">
        <v>5</v>
      </c>
      <c r="D49" s="58">
        <v>2</v>
      </c>
      <c r="E49" s="58">
        <v>1</v>
      </c>
      <c r="F49" s="58">
        <v>7</v>
      </c>
      <c r="G49" s="58">
        <v>2</v>
      </c>
      <c r="H49" s="58">
        <v>1</v>
      </c>
      <c r="I49" s="58"/>
      <c r="J49" s="58">
        <v>3</v>
      </c>
      <c r="K49" s="58"/>
      <c r="L49" s="58"/>
      <c r="M49" s="58"/>
      <c r="N49" s="10">
        <f>SUM(B49:M49)</f>
        <v>36</v>
      </c>
    </row>
    <row r="50" spans="1:16">
      <c r="A50" s="56" t="s">
        <v>63</v>
      </c>
      <c r="B50" s="92">
        <v>5</v>
      </c>
      <c r="C50" s="58"/>
      <c r="D50" s="58"/>
      <c r="E50" s="58"/>
      <c r="F50" s="58"/>
      <c r="G50" s="58"/>
      <c r="H50" s="58"/>
      <c r="I50" s="58"/>
      <c r="J50" s="80"/>
      <c r="K50" s="58"/>
      <c r="L50" s="58">
        <v>1</v>
      </c>
      <c r="M50" s="58">
        <v>1</v>
      </c>
      <c r="N50" s="10">
        <f>SUM(B50:M50)</f>
        <v>7</v>
      </c>
    </row>
    <row r="51" spans="1:16">
      <c r="B51" s="58"/>
      <c r="C51" s="58"/>
      <c r="D51" s="58"/>
      <c r="E51" s="58"/>
      <c r="F51" s="58"/>
      <c r="G51" s="58"/>
      <c r="H51" s="58"/>
      <c r="I51" s="58"/>
      <c r="J51" s="80"/>
      <c r="K51" s="58"/>
      <c r="L51" s="58"/>
      <c r="M51" s="58"/>
      <c r="N51" s="10"/>
    </row>
    <row r="52" spans="1:16">
      <c r="A52" s="57" t="s">
        <v>53</v>
      </c>
      <c r="B52" s="58"/>
      <c r="C52" s="58"/>
      <c r="D52" s="58"/>
      <c r="E52" s="58"/>
      <c r="F52" s="58"/>
      <c r="G52" s="58"/>
      <c r="H52" s="58"/>
      <c r="I52" s="58"/>
      <c r="J52" s="80"/>
      <c r="K52" s="58"/>
      <c r="L52" s="58"/>
      <c r="M52" s="58"/>
      <c r="N52" s="10"/>
    </row>
    <row r="53" spans="1:16">
      <c r="A53" s="59" t="s">
        <v>18</v>
      </c>
      <c r="B53" s="58" t="s">
        <v>58</v>
      </c>
      <c r="C53" s="58"/>
      <c r="D53" s="58"/>
      <c r="E53" s="58"/>
      <c r="F53" s="58"/>
      <c r="G53" s="58"/>
      <c r="H53" s="58"/>
      <c r="I53" s="58"/>
      <c r="J53" s="80"/>
      <c r="K53" s="58"/>
      <c r="L53" s="58"/>
      <c r="M53" s="58"/>
      <c r="N53" s="10"/>
    </row>
    <row r="54" spans="1:16">
      <c r="A54" s="59" t="s">
        <v>19</v>
      </c>
      <c r="B54" s="58" t="s">
        <v>59</v>
      </c>
      <c r="C54" s="58"/>
      <c r="D54" s="58"/>
      <c r="E54" s="58"/>
      <c r="F54" s="58"/>
      <c r="G54" s="58"/>
      <c r="H54" s="58"/>
      <c r="I54" s="58"/>
      <c r="J54" s="80"/>
      <c r="K54" s="58"/>
      <c r="L54" s="58"/>
      <c r="M54" s="58"/>
      <c r="N54" s="10"/>
    </row>
    <row r="55" spans="1:16">
      <c r="A55" s="59" t="s">
        <v>31</v>
      </c>
      <c r="B55" s="58" t="s">
        <v>61</v>
      </c>
      <c r="C55" s="58"/>
      <c r="D55" s="58"/>
      <c r="E55" s="58"/>
      <c r="F55" s="58"/>
      <c r="G55" s="58"/>
      <c r="H55" s="58"/>
      <c r="I55" s="58"/>
      <c r="J55" s="80"/>
      <c r="K55" s="58"/>
      <c r="L55" s="58"/>
      <c r="M55" s="58"/>
      <c r="N55" s="10"/>
    </row>
    <row r="56" spans="1:16">
      <c r="A56" s="59" t="s">
        <v>44</v>
      </c>
      <c r="B56" s="58" t="s">
        <v>54</v>
      </c>
      <c r="C56" s="58"/>
      <c r="D56" s="58"/>
      <c r="E56" s="58"/>
      <c r="F56" s="58"/>
      <c r="G56" s="58"/>
      <c r="H56" s="58"/>
      <c r="I56" s="58"/>
      <c r="J56" s="80"/>
      <c r="K56" s="58"/>
      <c r="L56" s="58"/>
      <c r="M56" s="58"/>
      <c r="N56" s="10"/>
    </row>
    <row r="57" spans="1:16">
      <c r="A57" s="59" t="s">
        <v>37</v>
      </c>
      <c r="B57" s="58" t="s">
        <v>55</v>
      </c>
      <c r="C57" s="58"/>
      <c r="D57" s="58"/>
      <c r="E57" s="58"/>
      <c r="F57" s="58"/>
      <c r="G57" s="58"/>
      <c r="H57" s="58"/>
      <c r="I57" s="58"/>
      <c r="J57" s="80"/>
      <c r="K57" s="58"/>
      <c r="L57" s="58"/>
      <c r="M57" s="58"/>
      <c r="N57" s="10"/>
    </row>
    <row r="58" spans="1:16">
      <c r="A58" s="59" t="s">
        <v>52</v>
      </c>
      <c r="B58" s="58" t="s">
        <v>57</v>
      </c>
      <c r="C58" s="58"/>
      <c r="D58" s="58"/>
      <c r="E58" s="58"/>
      <c r="F58" s="58"/>
      <c r="G58" s="58"/>
      <c r="H58" s="58"/>
      <c r="I58" s="58"/>
      <c r="J58" s="80"/>
      <c r="K58" s="58"/>
      <c r="L58" s="58"/>
      <c r="M58" s="58"/>
      <c r="N58" s="10"/>
    </row>
    <row r="59" spans="1:16">
      <c r="A59" s="59" t="s">
        <v>20</v>
      </c>
      <c r="B59" s="58" t="s">
        <v>56</v>
      </c>
      <c r="C59" s="58"/>
      <c r="D59" s="58"/>
      <c r="E59" s="58"/>
      <c r="F59" s="58"/>
      <c r="G59" s="58"/>
      <c r="H59" s="58"/>
      <c r="I59" s="58"/>
      <c r="J59" s="80"/>
      <c r="K59" s="58"/>
      <c r="L59" s="58"/>
      <c r="M59" s="58"/>
      <c r="N59" s="10"/>
    </row>
    <row r="60" spans="1:16">
      <c r="A60" s="59" t="s">
        <v>43</v>
      </c>
      <c r="B60" s="58" t="s">
        <v>60</v>
      </c>
      <c r="C60" s="58"/>
      <c r="D60" s="58"/>
      <c r="E60" s="58"/>
      <c r="F60" s="58"/>
      <c r="G60" s="58"/>
      <c r="H60" s="58"/>
      <c r="I60" s="58"/>
      <c r="J60" s="80"/>
      <c r="K60" s="58"/>
      <c r="L60" s="58"/>
      <c r="M60" s="58"/>
      <c r="N60" s="10"/>
    </row>
    <row r="61" spans="1:16">
      <c r="B61" s="58"/>
      <c r="C61" s="58"/>
      <c r="D61" s="58"/>
      <c r="E61" s="58"/>
      <c r="F61" s="58"/>
      <c r="G61" s="58"/>
      <c r="H61" s="58"/>
      <c r="I61" s="58"/>
      <c r="J61" s="80"/>
      <c r="K61" s="58"/>
      <c r="L61" s="58"/>
      <c r="M61" s="58"/>
      <c r="N61" s="10"/>
    </row>
    <row r="62" spans="1:16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</row>
    <row r="63" spans="1:16" s="90" customFormat="1" ht="13.5" hidden="1" customHeight="1" thickTop="1">
      <c r="A63" s="90" t="s">
        <v>40</v>
      </c>
      <c r="B63" s="90">
        <v>4769.8100000000004</v>
      </c>
    </row>
    <row r="64" spans="1:16" ht="12.75" hidden="1" customHeight="1">
      <c r="A64" s="56" t="s">
        <v>41</v>
      </c>
      <c r="B64" s="56">
        <v>27.17</v>
      </c>
    </row>
    <row r="65" spans="1:2" ht="12.75" hidden="1" customHeight="1">
      <c r="A65" s="56" t="s">
        <v>42</v>
      </c>
      <c r="B65" s="56">
        <v>1000</v>
      </c>
    </row>
    <row r="66" spans="1:2" ht="12.75" hidden="1" customHeight="1">
      <c r="A66" s="56" t="s">
        <v>48</v>
      </c>
      <c r="B66" s="56">
        <v>630.66999999999996</v>
      </c>
    </row>
    <row r="67" spans="1:2" hidden="1">
      <c r="A67" s="56" t="s">
        <v>64</v>
      </c>
      <c r="B67" s="56">
        <v>1000</v>
      </c>
    </row>
  </sheetData>
  <mergeCells count="1">
    <mergeCell ref="A1:N1"/>
  </mergeCells>
  <phoneticPr fontId="0" type="noConversion"/>
  <hyperlinks>
    <hyperlink ref="A29" r:id="rId1" display="www.ksaacf.org"/>
  </hyperlinks>
  <printOptions horizontalCentered="1" verticalCentered="1" gridLines="1"/>
  <pageMargins left="0.25" right="0.25" top="0" bottom="0" header="0.5" footer="0.5"/>
  <pageSetup orientation="landscape" horizontalDpi="200" verticalDpi="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7"/>
  <sheetViews>
    <sheetView workbookViewId="0">
      <selection sqref="A1:N1"/>
    </sheetView>
  </sheetViews>
  <sheetFormatPr defaultRowHeight="12.75"/>
  <cols>
    <col min="1" max="1" width="19.28515625" style="32" bestFit="1" customWidth="1"/>
    <col min="2" max="14" width="8.5703125" style="32" customWidth="1"/>
    <col min="15" max="16384" width="9.140625" style="32"/>
  </cols>
  <sheetData>
    <row r="1" spans="1:14" ht="19.5" thickTop="1" thickBot="1">
      <c r="A1" s="93" t="s">
        <v>62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</row>
    <row r="2" spans="1:14" ht="13.5" thickBot="1">
      <c r="A2" s="1" t="s">
        <v>17</v>
      </c>
      <c r="B2" s="11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14" t="s">
        <v>12</v>
      </c>
      <c r="N2" s="6" t="s">
        <v>27</v>
      </c>
    </row>
    <row r="3" spans="1:14">
      <c r="A3" s="33" t="s">
        <v>0</v>
      </c>
      <c r="B3" s="18">
        <f>B53</f>
        <v>4769.8100000000004</v>
      </c>
      <c r="C3" s="38">
        <f t="shared" ref="C3:M3" si="0">B12</f>
        <v>4767.01</v>
      </c>
      <c r="D3" s="38">
        <f t="shared" si="0"/>
        <v>5110.2300000000005</v>
      </c>
      <c r="E3" s="38">
        <f t="shared" si="0"/>
        <v>5142.4500000000007</v>
      </c>
      <c r="F3" s="38">
        <f t="shared" si="0"/>
        <v>5314.670000000001</v>
      </c>
      <c r="G3" s="38">
        <f t="shared" si="0"/>
        <v>5314.8900000000012</v>
      </c>
      <c r="H3" s="38">
        <f t="shared" si="0"/>
        <v>5255.1100000000015</v>
      </c>
      <c r="I3" s="38">
        <f t="shared" si="0"/>
        <v>4880.3200000000015</v>
      </c>
      <c r="J3" s="38">
        <f t="shared" si="0"/>
        <v>4880.5300000000016</v>
      </c>
      <c r="K3" s="38">
        <f t="shared" si="0"/>
        <v>4580.7200000000012</v>
      </c>
      <c r="L3" s="38">
        <f t="shared" si="0"/>
        <v>4580.9100000000008</v>
      </c>
      <c r="M3" s="41">
        <f t="shared" si="0"/>
        <v>4581.1000000000004</v>
      </c>
      <c r="N3" s="19"/>
    </row>
    <row r="4" spans="1:14">
      <c r="A4" s="33" t="s">
        <v>13</v>
      </c>
      <c r="B4" s="39">
        <f>SUM(B15:B24)</f>
        <v>175.2</v>
      </c>
      <c r="C4" s="38">
        <f t="shared" ref="C4:M4" si="1">SUM(C15:C23)</f>
        <v>350.22</v>
      </c>
      <c r="D4" s="38">
        <f t="shared" si="1"/>
        <v>175.22</v>
      </c>
      <c r="E4" s="38">
        <f t="shared" si="1"/>
        <v>175.22</v>
      </c>
      <c r="F4" s="38">
        <f t="shared" si="1"/>
        <v>0.22</v>
      </c>
      <c r="G4" s="38">
        <f t="shared" si="1"/>
        <v>0.22</v>
      </c>
      <c r="H4" s="38">
        <f t="shared" si="1"/>
        <v>0.21</v>
      </c>
      <c r="I4" s="38">
        <f t="shared" si="1"/>
        <v>0.21</v>
      </c>
      <c r="J4" s="38">
        <f t="shared" si="1"/>
        <v>0.19</v>
      </c>
      <c r="K4" s="38">
        <f t="shared" si="1"/>
        <v>0.19</v>
      </c>
      <c r="L4" s="38">
        <f t="shared" si="1"/>
        <v>0.19</v>
      </c>
      <c r="M4" s="41">
        <f t="shared" si="1"/>
        <v>0.19</v>
      </c>
      <c r="N4" s="40">
        <f>SUM(B4:M4)</f>
        <v>877.48000000000047</v>
      </c>
    </row>
    <row r="5" spans="1:14">
      <c r="A5" s="33" t="s">
        <v>14</v>
      </c>
      <c r="B5" s="38">
        <f t="shared" ref="B5:M5" si="2">SUM(B25:B46)</f>
        <v>178</v>
      </c>
      <c r="C5" s="38">
        <f t="shared" si="2"/>
        <v>7</v>
      </c>
      <c r="D5" s="38">
        <f t="shared" si="2"/>
        <v>143</v>
      </c>
      <c r="E5" s="38">
        <f t="shared" si="2"/>
        <v>3</v>
      </c>
      <c r="F5" s="38">
        <f t="shared" si="2"/>
        <v>0</v>
      </c>
      <c r="G5" s="38">
        <f t="shared" si="2"/>
        <v>60</v>
      </c>
      <c r="H5" s="38">
        <f t="shared" si="2"/>
        <v>375</v>
      </c>
      <c r="I5" s="38">
        <f t="shared" si="2"/>
        <v>0</v>
      </c>
      <c r="J5" s="38">
        <f t="shared" si="2"/>
        <v>300</v>
      </c>
      <c r="K5" s="38">
        <f t="shared" si="2"/>
        <v>0</v>
      </c>
      <c r="L5" s="38">
        <f t="shared" si="2"/>
        <v>0</v>
      </c>
      <c r="M5" s="41">
        <f t="shared" si="2"/>
        <v>122.5</v>
      </c>
      <c r="N5" s="40">
        <f t="shared" ref="N5:N34" si="3">SUM(B5:M5)</f>
        <v>1188.5</v>
      </c>
    </row>
    <row r="6" spans="1:14" ht="13.5" thickBot="1">
      <c r="A6" s="33" t="s">
        <v>26</v>
      </c>
      <c r="B6" s="39">
        <f>B4-B5</f>
        <v>-2.8000000000000114</v>
      </c>
      <c r="C6" s="38">
        <f t="shared" ref="C6:M6" si="4">C4-C5</f>
        <v>343.22</v>
      </c>
      <c r="D6" s="38">
        <f t="shared" si="4"/>
        <v>32.22</v>
      </c>
      <c r="E6" s="38">
        <f t="shared" si="4"/>
        <v>172.22</v>
      </c>
      <c r="F6" s="38">
        <f t="shared" si="4"/>
        <v>0.22</v>
      </c>
      <c r="G6" s="38">
        <f t="shared" si="4"/>
        <v>-59.78</v>
      </c>
      <c r="H6" s="38">
        <f t="shared" si="4"/>
        <v>-374.79</v>
      </c>
      <c r="I6" s="38">
        <f t="shared" si="4"/>
        <v>0.21</v>
      </c>
      <c r="J6" s="38">
        <f t="shared" si="4"/>
        <v>-299.81</v>
      </c>
      <c r="K6" s="38">
        <f t="shared" si="4"/>
        <v>0.19</v>
      </c>
      <c r="L6" s="38">
        <f t="shared" si="4"/>
        <v>0.19</v>
      </c>
      <c r="M6" s="41">
        <f t="shared" si="4"/>
        <v>-122.31</v>
      </c>
      <c r="N6" s="40">
        <f t="shared" si="3"/>
        <v>-311.02</v>
      </c>
    </row>
    <row r="7" spans="1:14">
      <c r="A7" s="23" t="s">
        <v>32</v>
      </c>
      <c r="B7" s="21">
        <f>B54+B48*2+B17-B35</f>
        <v>57.17</v>
      </c>
      <c r="C7" s="22">
        <f t="shared" ref="C7:M7" si="5">B7+C48*2+C17-C35</f>
        <v>77.17</v>
      </c>
      <c r="D7" s="22">
        <f t="shared" si="5"/>
        <v>87.17</v>
      </c>
      <c r="E7" s="22">
        <f t="shared" si="5"/>
        <v>97.17</v>
      </c>
      <c r="F7" s="22">
        <f t="shared" si="5"/>
        <v>97.17</v>
      </c>
      <c r="G7" s="22">
        <f t="shared" si="5"/>
        <v>97.17</v>
      </c>
      <c r="H7" s="22">
        <f t="shared" si="5"/>
        <v>97.17</v>
      </c>
      <c r="I7" s="22">
        <f t="shared" si="5"/>
        <v>97.17</v>
      </c>
      <c r="J7" s="22">
        <f t="shared" si="5"/>
        <v>97.17</v>
      </c>
      <c r="K7" s="22">
        <f t="shared" si="5"/>
        <v>97.17</v>
      </c>
      <c r="L7" s="22">
        <f t="shared" si="5"/>
        <v>97.17</v>
      </c>
      <c r="M7" s="30">
        <f t="shared" si="5"/>
        <v>97.17</v>
      </c>
      <c r="N7" s="24">
        <f t="shared" ref="N7:N12" si="6">M7</f>
        <v>97.17</v>
      </c>
    </row>
    <row r="8" spans="1:14">
      <c r="A8" s="33" t="s">
        <v>45</v>
      </c>
      <c r="B8" s="39">
        <f>B55+B18-B36</f>
        <v>1000</v>
      </c>
      <c r="C8" s="38">
        <f t="shared" ref="C8:M8" si="7">B8+C18-C36</f>
        <v>1000</v>
      </c>
      <c r="D8" s="38">
        <f t="shared" si="7"/>
        <v>1000</v>
      </c>
      <c r="E8" s="38">
        <f t="shared" si="7"/>
        <v>1000</v>
      </c>
      <c r="F8" s="38">
        <f t="shared" si="7"/>
        <v>1000</v>
      </c>
      <c r="G8" s="38">
        <f t="shared" si="7"/>
        <v>1000</v>
      </c>
      <c r="H8" s="38">
        <f t="shared" si="7"/>
        <v>1000</v>
      </c>
      <c r="I8" s="38">
        <f t="shared" si="7"/>
        <v>1000</v>
      </c>
      <c r="J8" s="38">
        <f t="shared" si="7"/>
        <v>1000</v>
      </c>
      <c r="K8" s="38">
        <f t="shared" si="7"/>
        <v>1000</v>
      </c>
      <c r="L8" s="38">
        <f t="shared" si="7"/>
        <v>1000</v>
      </c>
      <c r="M8" s="41">
        <f t="shared" si="7"/>
        <v>1000</v>
      </c>
      <c r="N8" s="43">
        <f t="shared" si="6"/>
        <v>1000</v>
      </c>
    </row>
    <row r="9" spans="1:14">
      <c r="A9" s="33" t="s">
        <v>36</v>
      </c>
      <c r="B9" s="39">
        <f>B56+B19-B37</f>
        <v>630.66999999999996</v>
      </c>
      <c r="C9" s="38">
        <f t="shared" ref="C9:M9" si="8">B9+C19-C37</f>
        <v>630.66999999999996</v>
      </c>
      <c r="D9" s="38">
        <f t="shared" si="8"/>
        <v>630.66999999999996</v>
      </c>
      <c r="E9" s="38">
        <f t="shared" si="8"/>
        <v>630.66999999999996</v>
      </c>
      <c r="F9" s="38">
        <f t="shared" si="8"/>
        <v>630.66999999999996</v>
      </c>
      <c r="G9" s="38">
        <f t="shared" si="8"/>
        <v>630.66999999999996</v>
      </c>
      <c r="H9" s="38">
        <f t="shared" si="8"/>
        <v>630.66999999999996</v>
      </c>
      <c r="I9" s="38">
        <f t="shared" si="8"/>
        <v>630.66999999999996</v>
      </c>
      <c r="J9" s="38">
        <f t="shared" si="8"/>
        <v>630.66999999999996</v>
      </c>
      <c r="K9" s="38">
        <f t="shared" si="8"/>
        <v>630.66999999999996</v>
      </c>
      <c r="L9" s="38">
        <f t="shared" si="8"/>
        <v>630.66999999999996</v>
      </c>
      <c r="M9" s="41">
        <f t="shared" si="8"/>
        <v>630.66999999999996</v>
      </c>
      <c r="N9" s="43">
        <f t="shared" si="6"/>
        <v>630.66999999999996</v>
      </c>
    </row>
    <row r="10" spans="1:14" s="56" customFormat="1">
      <c r="A10" s="9" t="s">
        <v>52</v>
      </c>
      <c r="B10" s="66">
        <f>B57+B20-B38</f>
        <v>1000</v>
      </c>
      <c r="C10" s="64">
        <f>B10+C20-C38</f>
        <v>1000</v>
      </c>
      <c r="D10" s="64">
        <f t="shared" ref="D10:M10" si="9">C10+D20-D38</f>
        <v>1000</v>
      </c>
      <c r="E10" s="64">
        <f t="shared" si="9"/>
        <v>1000</v>
      </c>
      <c r="F10" s="64">
        <f t="shared" si="9"/>
        <v>1000</v>
      </c>
      <c r="G10" s="64">
        <f t="shared" si="9"/>
        <v>1000</v>
      </c>
      <c r="H10" s="64">
        <f t="shared" si="9"/>
        <v>1000</v>
      </c>
      <c r="I10" s="64">
        <f t="shared" si="9"/>
        <v>1000</v>
      </c>
      <c r="J10" s="64">
        <f t="shared" si="9"/>
        <v>1000</v>
      </c>
      <c r="K10" s="64">
        <f t="shared" si="9"/>
        <v>1000</v>
      </c>
      <c r="L10" s="64">
        <f t="shared" si="9"/>
        <v>1000</v>
      </c>
      <c r="M10" s="64">
        <f t="shared" si="9"/>
        <v>1000</v>
      </c>
      <c r="N10" s="40">
        <f t="shared" si="6"/>
        <v>1000</v>
      </c>
    </row>
    <row r="11" spans="1:14" ht="13.5" thickBot="1">
      <c r="A11" s="26" t="s">
        <v>33</v>
      </c>
      <c r="B11" s="27">
        <f t="shared" ref="B11:M11" si="10">B12-SUM(B7:B9)</f>
        <v>3079.17</v>
      </c>
      <c r="C11" s="28">
        <f t="shared" si="10"/>
        <v>3402.3900000000003</v>
      </c>
      <c r="D11" s="28">
        <f t="shared" si="10"/>
        <v>3424.6100000000006</v>
      </c>
      <c r="E11" s="28">
        <f t="shared" si="10"/>
        <v>3586.8300000000008</v>
      </c>
      <c r="F11" s="28">
        <f t="shared" si="10"/>
        <v>3587.0500000000011</v>
      </c>
      <c r="G11" s="28">
        <f t="shared" si="10"/>
        <v>3527.2700000000013</v>
      </c>
      <c r="H11" s="28">
        <f t="shared" si="10"/>
        <v>3152.4800000000014</v>
      </c>
      <c r="I11" s="28">
        <f t="shared" si="10"/>
        <v>3152.6900000000014</v>
      </c>
      <c r="J11" s="28">
        <f t="shared" si="10"/>
        <v>2852.880000000001</v>
      </c>
      <c r="K11" s="28">
        <f t="shared" si="10"/>
        <v>2853.0700000000006</v>
      </c>
      <c r="L11" s="28">
        <f t="shared" si="10"/>
        <v>2853.26</v>
      </c>
      <c r="M11" s="31">
        <f t="shared" si="10"/>
        <v>2730.95</v>
      </c>
      <c r="N11" s="29">
        <f t="shared" si="6"/>
        <v>2730.95</v>
      </c>
    </row>
    <row r="12" spans="1:14">
      <c r="A12" s="33" t="s">
        <v>15</v>
      </c>
      <c r="B12" s="39">
        <f>B3+B6</f>
        <v>4767.01</v>
      </c>
      <c r="C12" s="38">
        <f t="shared" ref="C12:L12" si="11">C3+C6</f>
        <v>5110.2300000000005</v>
      </c>
      <c r="D12" s="38">
        <f t="shared" si="11"/>
        <v>5142.4500000000007</v>
      </c>
      <c r="E12" s="38">
        <f t="shared" si="11"/>
        <v>5314.670000000001</v>
      </c>
      <c r="F12" s="22">
        <f t="shared" si="11"/>
        <v>5314.8900000000012</v>
      </c>
      <c r="G12" s="38">
        <f t="shared" si="11"/>
        <v>5255.1100000000015</v>
      </c>
      <c r="H12" s="38">
        <f t="shared" si="11"/>
        <v>4880.3200000000015</v>
      </c>
      <c r="I12" s="38">
        <f t="shared" si="11"/>
        <v>4880.5300000000016</v>
      </c>
      <c r="J12" s="38">
        <f t="shared" si="11"/>
        <v>4580.7200000000012</v>
      </c>
      <c r="K12" s="38">
        <f t="shared" si="11"/>
        <v>4580.9100000000008</v>
      </c>
      <c r="L12" s="38">
        <f t="shared" si="11"/>
        <v>4581.1000000000004</v>
      </c>
      <c r="M12" s="41">
        <f>M3+M6</f>
        <v>4458.79</v>
      </c>
      <c r="N12" s="40">
        <f t="shared" si="6"/>
        <v>4458.79</v>
      </c>
    </row>
    <row r="13" spans="1:14" ht="13.5" thickBot="1">
      <c r="A13" s="33"/>
      <c r="B13" s="36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15"/>
      <c r="N13" s="40"/>
    </row>
    <row r="14" spans="1:14" ht="13.5" thickBot="1">
      <c r="A14" s="1" t="s">
        <v>16</v>
      </c>
      <c r="B14" s="12"/>
      <c r="C14" s="4"/>
      <c r="D14" s="4"/>
      <c r="E14" s="4"/>
      <c r="F14" s="4"/>
      <c r="G14" s="4"/>
      <c r="H14" s="4"/>
      <c r="I14" s="4"/>
      <c r="J14" s="4"/>
      <c r="K14" s="4"/>
      <c r="L14" s="4"/>
      <c r="M14" s="16"/>
      <c r="N14" s="20"/>
    </row>
    <row r="15" spans="1:14">
      <c r="A15" s="33" t="s">
        <v>18</v>
      </c>
      <c r="B15" s="34">
        <v>175</v>
      </c>
      <c r="C15" s="34">
        <v>350</v>
      </c>
      <c r="D15" s="34">
        <v>175</v>
      </c>
      <c r="E15" s="34">
        <v>175</v>
      </c>
      <c r="F15" s="34"/>
      <c r="G15" s="46"/>
      <c r="H15" s="46"/>
      <c r="I15" s="47"/>
      <c r="J15" s="46"/>
      <c r="K15" s="46"/>
      <c r="L15" s="46"/>
      <c r="M15" s="48"/>
      <c r="N15" s="40">
        <f t="shared" si="3"/>
        <v>875</v>
      </c>
    </row>
    <row r="16" spans="1:14">
      <c r="A16" s="33" t="s">
        <v>19</v>
      </c>
      <c r="B16" s="45"/>
      <c r="C16" s="46"/>
      <c r="D16" s="46"/>
      <c r="E16" s="46"/>
      <c r="F16" s="46"/>
      <c r="G16" s="46"/>
      <c r="H16" s="46"/>
      <c r="I16" s="47"/>
      <c r="J16" s="46"/>
      <c r="K16" s="46"/>
      <c r="L16" s="46"/>
      <c r="M16" s="48"/>
      <c r="N16" s="40">
        <f t="shared" si="3"/>
        <v>0</v>
      </c>
    </row>
    <row r="17" spans="1:14">
      <c r="A17" s="33" t="s">
        <v>31</v>
      </c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8"/>
      <c r="N17" s="40">
        <f t="shared" si="3"/>
        <v>0</v>
      </c>
    </row>
    <row r="18" spans="1:14">
      <c r="A18" s="33" t="s">
        <v>44</v>
      </c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8"/>
      <c r="N18" s="40">
        <f t="shared" si="3"/>
        <v>0</v>
      </c>
    </row>
    <row r="19" spans="1:14">
      <c r="A19" s="33" t="s">
        <v>37</v>
      </c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8"/>
      <c r="N19" s="40">
        <f t="shared" si="3"/>
        <v>0</v>
      </c>
    </row>
    <row r="20" spans="1:14" s="56" customFormat="1">
      <c r="A20" s="9" t="s">
        <v>52</v>
      </c>
      <c r="B20" s="53"/>
      <c r="C20" s="54"/>
      <c r="D20" s="54"/>
      <c r="E20" s="54"/>
      <c r="F20" s="54"/>
      <c r="G20" s="54"/>
      <c r="H20" s="80"/>
      <c r="I20" s="54"/>
      <c r="J20" s="54"/>
      <c r="K20" s="54"/>
      <c r="L20" s="54"/>
      <c r="M20" s="55"/>
      <c r="N20" s="40">
        <f t="shared" ref="N20" si="12">SUM(B20:M20)</f>
        <v>0</v>
      </c>
    </row>
    <row r="21" spans="1:14">
      <c r="A21" s="33" t="s">
        <v>20</v>
      </c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8"/>
      <c r="N21" s="40">
        <f t="shared" si="3"/>
        <v>0</v>
      </c>
    </row>
    <row r="22" spans="1:14">
      <c r="A22" s="33" t="s">
        <v>43</v>
      </c>
      <c r="B22" s="37">
        <v>0.2</v>
      </c>
      <c r="C22" s="35">
        <v>0.22</v>
      </c>
      <c r="D22" s="35">
        <v>0.22</v>
      </c>
      <c r="E22" s="35">
        <v>0.22</v>
      </c>
      <c r="F22" s="35">
        <v>0.22</v>
      </c>
      <c r="G22" s="35">
        <v>0.22</v>
      </c>
      <c r="H22" s="35">
        <v>0.21</v>
      </c>
      <c r="I22" s="35">
        <v>0.21</v>
      </c>
      <c r="J22" s="35">
        <v>0.19</v>
      </c>
      <c r="K22" s="35">
        <v>0.19</v>
      </c>
      <c r="L22" s="35">
        <v>0.19</v>
      </c>
      <c r="M22" s="35">
        <v>0.19</v>
      </c>
      <c r="N22" s="40">
        <f t="shared" si="3"/>
        <v>2.48</v>
      </c>
    </row>
    <row r="23" spans="1:14" ht="13.5" thickBot="1">
      <c r="A23" s="33"/>
      <c r="B23" s="36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15"/>
      <c r="N23" s="40"/>
    </row>
    <row r="24" spans="1:14" ht="13.5" thickBot="1">
      <c r="A24" s="1" t="s">
        <v>21</v>
      </c>
      <c r="B24" s="12"/>
      <c r="C24" s="4"/>
      <c r="D24" s="4"/>
      <c r="E24" s="4"/>
      <c r="F24" s="4"/>
      <c r="G24" s="4"/>
      <c r="H24" s="4"/>
      <c r="I24" s="4"/>
      <c r="J24" s="4"/>
      <c r="K24" s="4"/>
      <c r="L24" s="4"/>
      <c r="M24" s="16"/>
      <c r="N24" s="20"/>
    </row>
    <row r="25" spans="1:14">
      <c r="A25" s="33" t="s">
        <v>22</v>
      </c>
      <c r="B25" s="45"/>
      <c r="C25" s="46"/>
      <c r="D25" s="46"/>
      <c r="E25" s="46"/>
      <c r="F25" s="46"/>
      <c r="G25" s="46"/>
      <c r="H25" s="46"/>
      <c r="I25" s="46"/>
      <c r="J25" s="46">
        <v>50</v>
      </c>
      <c r="K25" s="46"/>
      <c r="L25" s="46"/>
      <c r="M25" s="48"/>
      <c r="N25" s="40">
        <f t="shared" si="3"/>
        <v>50</v>
      </c>
    </row>
    <row r="26" spans="1:14">
      <c r="A26" s="9" t="s">
        <v>29</v>
      </c>
      <c r="B26" s="45"/>
      <c r="C26" s="46"/>
      <c r="D26" s="46"/>
      <c r="E26" s="46"/>
      <c r="F26" s="46"/>
      <c r="G26" s="46"/>
      <c r="H26" s="46"/>
      <c r="I26" s="46"/>
      <c r="J26" s="46">
        <v>250</v>
      </c>
      <c r="K26" s="46"/>
      <c r="L26" s="46"/>
      <c r="M26" s="48"/>
      <c r="N26" s="40">
        <f t="shared" si="3"/>
        <v>250</v>
      </c>
    </row>
    <row r="27" spans="1:14">
      <c r="A27" s="33" t="s">
        <v>23</v>
      </c>
      <c r="B27" s="45"/>
      <c r="C27" s="46"/>
      <c r="D27" s="46"/>
      <c r="E27" s="46"/>
      <c r="F27" s="46"/>
      <c r="G27" s="46">
        <v>60</v>
      </c>
      <c r="H27" s="46"/>
      <c r="I27" s="46"/>
      <c r="J27" s="46"/>
      <c r="K27" s="46"/>
      <c r="L27" s="46"/>
      <c r="M27" s="48"/>
      <c r="N27" s="40">
        <f t="shared" si="3"/>
        <v>60</v>
      </c>
    </row>
    <row r="28" spans="1:14">
      <c r="A28" s="33" t="s">
        <v>50</v>
      </c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35">
        <f>N48*3.5</f>
        <v>122.5</v>
      </c>
      <c r="N28" s="40">
        <f t="shared" si="3"/>
        <v>122.5</v>
      </c>
    </row>
    <row r="29" spans="1:14">
      <c r="A29" s="25" t="s">
        <v>35</v>
      </c>
      <c r="B29" s="45"/>
      <c r="C29" s="46"/>
      <c r="D29" s="34">
        <v>90</v>
      </c>
      <c r="E29" s="46"/>
      <c r="F29" s="46"/>
      <c r="G29" s="46"/>
      <c r="H29" s="46"/>
      <c r="I29" s="46"/>
      <c r="J29" s="46"/>
      <c r="K29" s="46"/>
      <c r="L29" s="46"/>
      <c r="M29" s="50"/>
      <c r="N29" s="40">
        <f t="shared" si="3"/>
        <v>90</v>
      </c>
    </row>
    <row r="30" spans="1:14">
      <c r="A30" s="33" t="s">
        <v>24</v>
      </c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8"/>
      <c r="N30" s="40">
        <f t="shared" si="3"/>
        <v>0</v>
      </c>
    </row>
    <row r="31" spans="1:14">
      <c r="A31" s="33" t="s">
        <v>25</v>
      </c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8"/>
      <c r="N31" s="40">
        <f t="shared" si="3"/>
        <v>0</v>
      </c>
    </row>
    <row r="32" spans="1:14">
      <c r="A32" s="9" t="s">
        <v>49</v>
      </c>
      <c r="B32" s="45"/>
      <c r="C32" s="46"/>
      <c r="D32" s="46"/>
      <c r="E32" s="46"/>
      <c r="F32" s="46"/>
      <c r="G32" s="46"/>
      <c r="H32" s="46">
        <v>375</v>
      </c>
      <c r="I32" s="46"/>
      <c r="J32" s="46"/>
      <c r="K32" s="46"/>
      <c r="L32" s="46"/>
      <c r="M32" s="48"/>
      <c r="N32" s="40">
        <f>SUM(B32:M32)</f>
        <v>375</v>
      </c>
    </row>
    <row r="33" spans="1:14">
      <c r="A33" s="33" t="s">
        <v>30</v>
      </c>
      <c r="B33" s="34">
        <v>3</v>
      </c>
      <c r="C33" s="34">
        <v>7</v>
      </c>
      <c r="D33" s="34">
        <v>3</v>
      </c>
      <c r="E33" s="34">
        <v>3</v>
      </c>
      <c r="F33" s="34"/>
      <c r="G33" s="46"/>
      <c r="H33" s="46"/>
      <c r="I33" s="47"/>
      <c r="J33" s="46"/>
      <c r="K33" s="46"/>
      <c r="L33" s="46"/>
      <c r="M33" s="48"/>
      <c r="N33" s="40">
        <f t="shared" si="3"/>
        <v>16</v>
      </c>
    </row>
    <row r="34" spans="1:14">
      <c r="A34" s="42" t="s">
        <v>34</v>
      </c>
      <c r="B34" s="45"/>
      <c r="C34" s="46"/>
      <c r="D34" s="46"/>
      <c r="E34" s="46"/>
      <c r="F34" s="46"/>
      <c r="G34" s="49"/>
      <c r="H34" s="46"/>
      <c r="I34" s="46"/>
      <c r="J34" s="46"/>
      <c r="K34" s="46"/>
      <c r="L34" s="46"/>
      <c r="M34" s="48"/>
      <c r="N34" s="40">
        <f t="shared" si="3"/>
        <v>0</v>
      </c>
    </row>
    <row r="35" spans="1:14">
      <c r="A35" s="33" t="s">
        <v>31</v>
      </c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0">
        <f t="shared" ref="N35:N41" si="13">SUM(B35:M35)</f>
        <v>0</v>
      </c>
    </row>
    <row r="36" spans="1:14">
      <c r="A36" s="33" t="s">
        <v>44</v>
      </c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0">
        <f t="shared" si="13"/>
        <v>0</v>
      </c>
    </row>
    <row r="37" spans="1:14">
      <c r="A37" s="33" t="s">
        <v>37</v>
      </c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0">
        <f t="shared" si="13"/>
        <v>0</v>
      </c>
    </row>
    <row r="38" spans="1:14" s="56" customFormat="1">
      <c r="A38" s="9" t="s">
        <v>52</v>
      </c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40">
        <f t="shared" si="13"/>
        <v>0</v>
      </c>
    </row>
    <row r="39" spans="1:14">
      <c r="A39" s="33" t="s">
        <v>51</v>
      </c>
      <c r="B39" s="36"/>
      <c r="C39" s="34"/>
      <c r="D39" s="34">
        <v>50</v>
      </c>
      <c r="E39" s="34"/>
      <c r="F39" s="46"/>
      <c r="G39" s="46"/>
      <c r="H39" s="46"/>
      <c r="I39" s="46"/>
      <c r="J39" s="46"/>
      <c r="K39" s="46"/>
      <c r="L39" s="46"/>
      <c r="M39" s="48"/>
      <c r="N39" s="40">
        <f t="shared" si="13"/>
        <v>50</v>
      </c>
    </row>
    <row r="40" spans="1:14">
      <c r="A40" s="33" t="s">
        <v>38</v>
      </c>
      <c r="B40" s="36"/>
      <c r="C40" s="34"/>
      <c r="D40" s="34"/>
      <c r="E40" s="34"/>
      <c r="F40" s="46"/>
      <c r="G40" s="46"/>
      <c r="H40" s="46"/>
      <c r="I40" s="46"/>
      <c r="J40" s="46"/>
      <c r="K40" s="46"/>
      <c r="L40" s="46"/>
      <c r="M40" s="48"/>
      <c r="N40" s="40">
        <f t="shared" si="13"/>
        <v>0</v>
      </c>
    </row>
    <row r="41" spans="1:14">
      <c r="A41" s="33" t="s">
        <v>39</v>
      </c>
      <c r="B41" s="36"/>
      <c r="C41" s="34"/>
      <c r="D41" s="34"/>
      <c r="E41" s="34"/>
      <c r="F41" s="46"/>
      <c r="G41" s="46"/>
      <c r="H41" s="46"/>
      <c r="I41" s="46"/>
      <c r="J41" s="46"/>
      <c r="K41" s="46"/>
      <c r="L41" s="46"/>
      <c r="M41" s="48"/>
      <c r="N41" s="40">
        <f t="shared" si="13"/>
        <v>0</v>
      </c>
    </row>
    <row r="42" spans="1:14">
      <c r="A42" s="33" t="s">
        <v>46</v>
      </c>
      <c r="B42" s="45">
        <v>175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8"/>
      <c r="N42" s="40">
        <f>SUM(B42:M42)</f>
        <v>175</v>
      </c>
    </row>
    <row r="43" spans="1:14">
      <c r="A43" s="33"/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8"/>
      <c r="N43" s="40"/>
    </row>
    <row r="44" spans="1:14">
      <c r="A44" s="8" t="s">
        <v>28</v>
      </c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8"/>
      <c r="N44" s="40">
        <f>SUM(N45:N46)</f>
        <v>0</v>
      </c>
    </row>
    <row r="45" spans="1:14">
      <c r="A45" s="33"/>
      <c r="B45" s="45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8"/>
      <c r="N45" s="40">
        <f>SUM(B45:M45)</f>
        <v>0</v>
      </c>
    </row>
    <row r="46" spans="1:14" ht="13.5" thickBot="1">
      <c r="A46" s="2"/>
      <c r="B46" s="13"/>
      <c r="C46" s="5"/>
      <c r="D46" s="5"/>
      <c r="E46" s="5"/>
      <c r="F46" s="5"/>
      <c r="G46" s="5"/>
      <c r="H46" s="5"/>
      <c r="I46" s="5"/>
      <c r="J46" s="5"/>
      <c r="K46" s="5"/>
      <c r="L46" s="5"/>
      <c r="M46" s="17"/>
      <c r="N46" s="7"/>
    </row>
    <row r="47" spans="1:14" ht="13.5" thickTop="1"/>
    <row r="48" spans="1:14">
      <c r="A48" s="32" t="s">
        <v>65</v>
      </c>
      <c r="B48" s="47">
        <v>15</v>
      </c>
      <c r="C48" s="47">
        <v>10</v>
      </c>
      <c r="D48" s="47">
        <v>5</v>
      </c>
      <c r="E48" s="47">
        <v>5</v>
      </c>
      <c r="F48" s="47"/>
      <c r="G48" s="47"/>
      <c r="H48" s="47"/>
      <c r="I48" s="47"/>
      <c r="J48" s="47"/>
      <c r="K48" s="47"/>
      <c r="L48" s="47"/>
      <c r="M48" s="47"/>
      <c r="N48" s="10">
        <f>SUM(B48:M48)</f>
        <v>35</v>
      </c>
    </row>
    <row r="49" spans="1:14">
      <c r="B49" s="47"/>
      <c r="C49" s="47"/>
      <c r="D49" s="47"/>
      <c r="E49" s="47"/>
      <c r="F49" s="47"/>
      <c r="G49" s="47"/>
      <c r="H49" s="47"/>
      <c r="I49" s="47"/>
      <c r="J49" s="51"/>
      <c r="K49" s="47"/>
      <c r="L49" s="47"/>
      <c r="M49" s="47"/>
      <c r="N49" s="10"/>
    </row>
    <row r="50" spans="1:14">
      <c r="B50" s="47"/>
      <c r="C50" s="47"/>
      <c r="D50" s="47"/>
      <c r="E50" s="47"/>
      <c r="F50" s="47"/>
      <c r="G50" s="47"/>
      <c r="H50" s="47"/>
      <c r="I50" s="47"/>
      <c r="J50" s="51"/>
      <c r="K50" s="47"/>
      <c r="L50" s="47"/>
      <c r="M50" s="47"/>
      <c r="N50" s="10"/>
    </row>
    <row r="53" spans="1:14" s="44" customFormat="1" ht="13.5" hidden="1" customHeight="1" thickTop="1">
      <c r="A53" s="44" t="s">
        <v>40</v>
      </c>
      <c r="B53" s="90">
        <v>4769.8100000000004</v>
      </c>
    </row>
    <row r="54" spans="1:14" ht="12.75" hidden="1" customHeight="1">
      <c r="A54" s="32" t="s">
        <v>41</v>
      </c>
      <c r="B54" s="56">
        <v>27.17</v>
      </c>
    </row>
    <row r="55" spans="1:14" ht="12.75" hidden="1" customHeight="1">
      <c r="A55" s="32" t="s">
        <v>42</v>
      </c>
      <c r="B55" s="56">
        <v>1000</v>
      </c>
    </row>
    <row r="56" spans="1:14" ht="12.75" hidden="1" customHeight="1">
      <c r="A56" s="32" t="s">
        <v>48</v>
      </c>
      <c r="B56" s="56">
        <v>630.66999999999996</v>
      </c>
    </row>
    <row r="57" spans="1:14" s="56" customFormat="1" ht="12.75" hidden="1" customHeight="1">
      <c r="A57" s="56" t="s">
        <v>64</v>
      </c>
      <c r="B57" s="56">
        <v>1000</v>
      </c>
    </row>
  </sheetData>
  <mergeCells count="1">
    <mergeCell ref="A1:N1"/>
  </mergeCells>
  <hyperlinks>
    <hyperlink ref="A29" r:id="rId1" display="www.ksaacf.org"/>
  </hyperlinks>
  <printOptions horizontalCentered="1" verticalCentered="1" gridLines="1"/>
  <pageMargins left="0.25" right="0.25" top="0" bottom="0" header="0.5" footer="0.5"/>
  <pageSetup orientation="landscape" horizontalDpi="200" verticalDpi="2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KSAACF</vt:lpstr>
      <vt:lpstr>KSAACF Projected Budget</vt:lpstr>
    </vt:vector>
  </TitlesOfParts>
  <Company>A.E.K.D.B.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L. Patch</dc:creator>
  <cp:lastModifiedBy>Richard L. Patch</cp:lastModifiedBy>
  <cp:lastPrinted>2008-03-05T20:43:13Z</cp:lastPrinted>
  <dcterms:created xsi:type="dcterms:W3CDTF">2001-09-06T23:27:07Z</dcterms:created>
  <dcterms:modified xsi:type="dcterms:W3CDTF">2014-01-06T13:21:16Z</dcterms:modified>
</cp:coreProperties>
</file>