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6890" windowHeight="12120"/>
  </bookViews>
  <sheets>
    <sheet name="KSAACF" sheetId="1" r:id="rId1"/>
    <sheet name="KSAACF Projected Budget" sheetId="4" r:id="rId2"/>
  </sheets>
  <calcPr calcId="145621"/>
</workbook>
</file>

<file path=xl/calcChain.xml><?xml version="1.0" encoding="utf-8"?>
<calcChain xmlns="http://schemas.openxmlformats.org/spreadsheetml/2006/main">
  <c r="M28" i="1" l="1"/>
  <c r="G5" i="1" l="1"/>
  <c r="N47" i="1"/>
  <c r="N15" i="1"/>
  <c r="N38" i="1"/>
  <c r="K5" i="1"/>
  <c r="N32" i="1"/>
  <c r="N42" i="1"/>
  <c r="B10" i="4"/>
  <c r="C10" i="4" s="1"/>
  <c r="D10" i="4" s="1"/>
  <c r="E10" i="4" s="1"/>
  <c r="F10" i="4" s="1"/>
  <c r="G10" i="4" s="1"/>
  <c r="H10" i="4" s="1"/>
  <c r="I10" i="4" s="1"/>
  <c r="J10" i="4" s="1"/>
  <c r="K10" i="4" s="1"/>
  <c r="L10" i="4" s="1"/>
  <c r="M10" i="4" s="1"/>
  <c r="N10" i="4" s="1"/>
  <c r="B10" i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N38" i="4"/>
  <c r="N20" i="4"/>
  <c r="B3" i="1"/>
  <c r="M4" i="1"/>
  <c r="N45" i="1"/>
  <c r="N20" i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B4" i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B8" i="1"/>
  <c r="C8" i="1" s="1"/>
  <c r="D8" i="1" s="1"/>
  <c r="N32" i="4"/>
  <c r="B5" i="1"/>
  <c r="B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B8" i="4"/>
  <c r="C8" i="4" s="1"/>
  <c r="D8" i="4" s="1"/>
  <c r="E8" i="4" s="1"/>
  <c r="F8" i="4" s="1"/>
  <c r="G8" i="4" s="1"/>
  <c r="H8" i="4" s="1"/>
  <c r="I8" i="4" s="1"/>
  <c r="J8" i="4" s="1"/>
  <c r="K8" i="4" s="1"/>
  <c r="L8" i="4" s="1"/>
  <c r="M8" i="4" s="1"/>
  <c r="N8" i="4" s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B5" i="4"/>
  <c r="B4" i="4"/>
  <c r="B3" i="4"/>
  <c r="N42" i="4"/>
  <c r="N48" i="4"/>
  <c r="M28" i="4" s="1"/>
  <c r="N45" i="4"/>
  <c r="N44" i="4" s="1"/>
  <c r="N41" i="4"/>
  <c r="N40" i="4"/>
  <c r="N39" i="4"/>
  <c r="N37" i="4"/>
  <c r="N36" i="4"/>
  <c r="N35" i="4"/>
  <c r="N34" i="4"/>
  <c r="N33" i="4"/>
  <c r="N31" i="4"/>
  <c r="N30" i="4"/>
  <c r="N29" i="4"/>
  <c r="N27" i="4"/>
  <c r="N26" i="4"/>
  <c r="N25" i="4"/>
  <c r="N22" i="4"/>
  <c r="N21" i="4"/>
  <c r="N19" i="4"/>
  <c r="N18" i="4"/>
  <c r="N17" i="4"/>
  <c r="N16" i="4"/>
  <c r="N15" i="4"/>
  <c r="L5" i="4"/>
  <c r="K5" i="4"/>
  <c r="J5" i="4"/>
  <c r="I5" i="4"/>
  <c r="H5" i="4"/>
  <c r="G5" i="4"/>
  <c r="F5" i="4"/>
  <c r="E5" i="4"/>
  <c r="D5" i="4"/>
  <c r="C5" i="4"/>
  <c r="M4" i="4"/>
  <c r="L4" i="4"/>
  <c r="K4" i="4"/>
  <c r="J4" i="4"/>
  <c r="I4" i="4"/>
  <c r="H4" i="4"/>
  <c r="G4" i="4"/>
  <c r="F4" i="4"/>
  <c r="E4" i="4"/>
  <c r="D4" i="4"/>
  <c r="C4" i="4"/>
  <c r="N18" i="1"/>
  <c r="N41" i="1"/>
  <c r="N40" i="1"/>
  <c r="D5" i="1"/>
  <c r="D4" i="1"/>
  <c r="F4" i="1"/>
  <c r="G4" i="1"/>
  <c r="H4" i="1"/>
  <c r="I4" i="1"/>
  <c r="J4" i="1"/>
  <c r="K4" i="1"/>
  <c r="L4" i="1"/>
  <c r="C4" i="1"/>
  <c r="H5" i="1"/>
  <c r="I5" i="1"/>
  <c r="J5" i="1"/>
  <c r="L5" i="1"/>
  <c r="E5" i="1"/>
  <c r="N50" i="1"/>
  <c r="N46" i="1"/>
  <c r="N19" i="1"/>
  <c r="C5" i="1"/>
  <c r="N39" i="1"/>
  <c r="N17" i="1"/>
  <c r="N35" i="1"/>
  <c r="N34" i="1"/>
  <c r="N51" i="1"/>
  <c r="N26" i="1"/>
  <c r="N31" i="1"/>
  <c r="N30" i="1"/>
  <c r="N27" i="1"/>
  <c r="N25" i="1"/>
  <c r="N22" i="1"/>
  <c r="N21" i="1"/>
  <c r="N16" i="1"/>
  <c r="N36" i="1" l="1"/>
  <c r="F5" i="1"/>
  <c r="F6" i="1" s="1"/>
  <c r="E4" i="1"/>
  <c r="E6" i="1" s="1"/>
  <c r="E8" i="1"/>
  <c r="F8" i="1" s="1"/>
  <c r="G8" i="1" s="1"/>
  <c r="H8" i="1" s="1"/>
  <c r="I8" i="1" s="1"/>
  <c r="J8" i="1" s="1"/>
  <c r="K8" i="1" s="1"/>
  <c r="L8" i="1" s="1"/>
  <c r="M8" i="1" s="1"/>
  <c r="N8" i="1" s="1"/>
  <c r="N37" i="1"/>
  <c r="C6" i="1"/>
  <c r="H6" i="1"/>
  <c r="G6" i="4"/>
  <c r="K6" i="4"/>
  <c r="I6" i="4"/>
  <c r="C6" i="4"/>
  <c r="B6" i="4"/>
  <c r="B12" i="4" s="1"/>
  <c r="B11" i="4" s="1"/>
  <c r="B6" i="1"/>
  <c r="B12" i="1" s="1"/>
  <c r="B11" i="1" s="1"/>
  <c r="D6" i="4"/>
  <c r="F6" i="4"/>
  <c r="H6" i="4"/>
  <c r="J6" i="4"/>
  <c r="L6" i="4"/>
  <c r="E6" i="4"/>
  <c r="N7" i="4"/>
  <c r="N28" i="4"/>
  <c r="M5" i="4"/>
  <c r="N5" i="4" s="1"/>
  <c r="N4" i="4"/>
  <c r="J6" i="1"/>
  <c r="D6" i="1"/>
  <c r="N29" i="1"/>
  <c r="I6" i="1"/>
  <c r="G6" i="1"/>
  <c r="N33" i="1"/>
  <c r="K6" i="1"/>
  <c r="L6" i="1"/>
  <c r="N28" i="1"/>
  <c r="M5" i="1"/>
  <c r="N4" i="1" l="1"/>
  <c r="C3" i="1"/>
  <c r="C12" i="1" s="1"/>
  <c r="C11" i="1" s="1"/>
  <c r="M6" i="4"/>
  <c r="N6" i="4" s="1"/>
  <c r="C3" i="4"/>
  <c r="C12" i="4" s="1"/>
  <c r="M6" i="1"/>
  <c r="N6" i="1" s="1"/>
  <c r="N5" i="1"/>
  <c r="D3" i="1" l="1"/>
  <c r="D12" i="1" s="1"/>
  <c r="D11" i="1" s="1"/>
  <c r="C11" i="4"/>
  <c r="D3" i="4"/>
  <c r="D12" i="4" s="1"/>
  <c r="E3" i="1" l="1"/>
  <c r="E12" i="1" s="1"/>
  <c r="E11" i="1" s="1"/>
  <c r="D11" i="4"/>
  <c r="E3" i="4"/>
  <c r="E12" i="4" s="1"/>
  <c r="F3" i="1" l="1"/>
  <c r="F12" i="1" s="1"/>
  <c r="E11" i="4"/>
  <c r="F3" i="4"/>
  <c r="F12" i="4" s="1"/>
  <c r="G3" i="1" l="1"/>
  <c r="G12" i="1" s="1"/>
  <c r="G11" i="1" s="1"/>
  <c r="F11" i="1"/>
  <c r="F11" i="4"/>
  <c r="G3" i="4"/>
  <c r="G12" i="4" s="1"/>
  <c r="H3" i="1" l="1"/>
  <c r="H12" i="1" s="1"/>
  <c r="H11" i="1" s="1"/>
  <c r="G11" i="4"/>
  <c r="H3" i="4"/>
  <c r="H12" i="4" s="1"/>
  <c r="I3" i="1" l="1"/>
  <c r="I12" i="1" s="1"/>
  <c r="I11" i="1" s="1"/>
  <c r="H11" i="4"/>
  <c r="I3" i="4"/>
  <c r="I12" i="4" s="1"/>
  <c r="J3" i="1" l="1"/>
  <c r="J12" i="1" s="1"/>
  <c r="J11" i="1" s="1"/>
  <c r="I11" i="4"/>
  <c r="J3" i="4"/>
  <c r="J12" i="4" s="1"/>
  <c r="K3" i="1" l="1"/>
  <c r="K12" i="1" s="1"/>
  <c r="K11" i="1" s="1"/>
  <c r="J11" i="4"/>
  <c r="K3" i="4"/>
  <c r="K12" i="4" s="1"/>
  <c r="L3" i="1" l="1"/>
  <c r="L12" i="1" s="1"/>
  <c r="L11" i="1" s="1"/>
  <c r="K11" i="4"/>
  <c r="L3" i="4"/>
  <c r="L12" i="4" s="1"/>
  <c r="M3" i="1" l="1"/>
  <c r="M12" i="1" s="1"/>
  <c r="M11" i="1" s="1"/>
  <c r="N11" i="1" s="1"/>
  <c r="L11" i="4"/>
  <c r="M3" i="4"/>
  <c r="M12" i="4" s="1"/>
  <c r="N12" i="1" l="1"/>
  <c r="N12" i="4"/>
  <c r="M11" i="4"/>
  <c r="N11" i="4" s="1"/>
</calcChain>
</file>

<file path=xl/comments1.xml><?xml version="1.0" encoding="utf-8"?>
<comments xmlns="http://schemas.openxmlformats.org/spreadsheetml/2006/main">
  <authors>
    <author>Richard L. Patch</author>
  </authors>
  <commentList>
    <comment ref="C50" authorId="0">
      <text>
        <r>
          <rPr>
            <b/>
            <sz val="9"/>
            <color indexed="81"/>
            <rFont val="Tahoma"/>
            <family val="2"/>
          </rPr>
          <t>Richard L. Patch:</t>
        </r>
        <r>
          <rPr>
            <sz val="9"/>
            <color indexed="81"/>
            <rFont val="Tahoma"/>
            <family val="2"/>
          </rPr>
          <t xml:space="preserve">
Includes five recently graduated undergraduates (first year dues free)</t>
        </r>
      </text>
    </comment>
  </commentList>
</comments>
</file>

<file path=xl/sharedStrings.xml><?xml version="1.0" encoding="utf-8"?>
<sst xmlns="http://schemas.openxmlformats.org/spreadsheetml/2006/main" count="142" uniqueCount="70">
  <si>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</si>
  <si>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</si>
  <si>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</si>
  <si>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</si>
  <si>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</si>
  <si>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</si>
  <si>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</si>
  <si>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</si>
  <si>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</si>
  <si>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</si>
  <si>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</si>
  <si>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</si>
  <si>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</si>
  <si>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</si>
  <si>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Total Disbursements</t>
  </si>
  <si>
    <t>Ending Balance</t>
  </si>
  <si>
    <t>REVENUE</t>
  </si>
  <si>
    <t>SUMMARY</t>
  </si>
  <si>
    <t>Dues</t>
  </si>
  <si>
    <t>Donations</t>
  </si>
  <si>
    <t>Fundraising</t>
  </si>
  <si>
    <t>DISBURSEMENTS</t>
  </si>
  <si>
    <t>Alumni Chapter Dues</t>
  </si>
  <si>
    <t>PO Box Fee</t>
  </si>
  <si>
    <t>UG Scholarship</t>
  </si>
  <si>
    <t>UG Rush Donation</t>
  </si>
  <si>
    <t>Total Monthly Cash</t>
  </si>
  <si>
    <t>TOTAL</t>
  </si>
  <si>
    <t>Extra Stuff</t>
  </si>
  <si>
    <t>Alumni Chapter Insur.</t>
  </si>
  <si>
    <t>PayPal Fee</t>
  </si>
  <si>
    <t>Memorial Fund</t>
  </si>
  <si>
    <t>MF Allocation</t>
  </si>
  <si>
    <t>Operating Allocation</t>
  </si>
  <si>
    <t>10-Year Plaques (0)</t>
  </si>
  <si>
    <t>Website (ksaacf.org)</t>
  </si>
  <si>
    <t>BIN Allocation: Jeff J.</t>
  </si>
  <si>
    <t>BIN Fund: Jeff J.</t>
  </si>
  <si>
    <t>Anniversary</t>
  </si>
  <si>
    <t>Hall of Fame Plaques</t>
  </si>
  <si>
    <t>Prev. Yr End Balance</t>
  </si>
  <si>
    <t>Prev. Yr MF Allocation</t>
  </si>
  <si>
    <t>Prev. Yr BIN Allocation</t>
  </si>
  <si>
    <t>Interest</t>
  </si>
  <si>
    <t>BIN Fund</t>
  </si>
  <si>
    <t>BIN Allocation</t>
  </si>
  <si>
    <t>KSFL Prizes</t>
  </si>
  <si>
    <t>Prev. Yr BIN JJ</t>
  </si>
  <si>
    <t>UG Sponsor</t>
  </si>
  <si>
    <t>ΛE House</t>
  </si>
  <si>
    <t>Celestial Fund</t>
  </si>
  <si>
    <t>Fund Definitions:</t>
  </si>
  <si>
    <t>Brothers-in-Need fund used to support brothers that may be in need of financial support</t>
  </si>
  <si>
    <t>Brothers-in-Need fund used to financially support Brother Jeff Junkins</t>
  </si>
  <si>
    <t>Funds received as a result of performing fundraising events for general use by the KSAACF members as decided upon by the KSAACF EC</t>
  </si>
  <si>
    <t>Funds allocated to honor deceased brothers with the construction of a celestial monument or other permanent recognition at the Lambda Epsilon Chapter House.</t>
  </si>
  <si>
    <t>Funds received from KSAACF members for general use by the KSAACF members as designated by the KSAACF EC</t>
  </si>
  <si>
    <t>Funds received for a specific purpose as specified by the contributor.  If no purpose is specified by the contributor, the donation is applied for general use as designated by the KSAACF EC.</t>
  </si>
  <si>
    <t>Funds received from the financial institution in which the KSAACF account resides</t>
  </si>
  <si>
    <t>Funds used for the purchase of items or donations to charities in respect of identified persons that have passed away</t>
  </si>
  <si>
    <t>2014 Members</t>
  </si>
  <si>
    <t>Prev. Yr Celestial Fund</t>
  </si>
  <si>
    <t>2015 Members</t>
  </si>
  <si>
    <t>TBA</t>
  </si>
  <si>
    <t>KSAACF 2014 Budget</t>
  </si>
  <si>
    <t>Golf Events</t>
  </si>
  <si>
    <t>Est. 2014 Members</t>
  </si>
  <si>
    <t>Decals</t>
  </si>
  <si>
    <t>Dues Discount (3 yrs)</t>
  </si>
  <si>
    <t>Stamps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</si>
</sst>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2" fillId="0" borderId="0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8" xfId="0" applyBorder="1"/>
    <xf numFmtId="4" fontId="2" fillId="0" borderId="19" xfId="0" applyNumberFormat="1" applyFont="1" applyBorder="1" applyAlignment="1">
      <alignment horizontal="right"/>
    </xf>
    <xf numFmtId="0" fontId="5" fillId="0" borderId="20" xfId="1" applyFont="1" applyBorder="1" applyAlignment="1" applyProtection="1"/>
    <xf numFmtId="0" fontId="0" fillId="2" borderId="22" xfId="0" applyFill="1" applyBorder="1"/>
    <xf numFmtId="4" fontId="0" fillId="2" borderId="23" xfId="0" applyNumberFormat="1" applyFill="1" applyBorder="1" applyAlignment="1">
      <alignment horizontal="right"/>
    </xf>
    <xf numFmtId="4" fontId="0" fillId="2" borderId="24" xfId="0" applyNumberForma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7" xfId="0" applyNumberFormat="1" applyFill="1" applyBorder="1" applyAlignment="1">
      <alignment horizontal="right"/>
    </xf>
    <xf numFmtId="0" fontId="0" fillId="0" borderId="0" xfId="0"/>
    <xf numFmtId="0" fontId="0" fillId="0" borderId="2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2" fontId="0" fillId="0" borderId="9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0" fontId="0" fillId="0" borderId="2" xfId="0" applyFill="1" applyBorder="1"/>
    <xf numFmtId="4" fontId="2" fillId="0" borderId="21" xfId="0" applyNumberFormat="1" applyFont="1" applyBorder="1" applyAlignment="1">
      <alignment horizontal="right"/>
    </xf>
    <xf numFmtId="0" fontId="0" fillId="0" borderId="28" xfId="0" applyBorder="1"/>
    <xf numFmtId="0" fontId="0" fillId="0" borderId="9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3" fillId="0" borderId="0" xfId="0" applyFont="1" applyFill="1"/>
    <xf numFmtId="0" fontId="3" fillId="0" borderId="9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/>
    <xf numFmtId="0" fontId="3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0" fontId="3" fillId="0" borderId="18" xfId="0" applyFont="1" applyBorder="1"/>
    <xf numFmtId="4" fontId="3" fillId="0" borderId="17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2" borderId="22" xfId="0" applyFont="1" applyFill="1" applyBorder="1"/>
    <xf numFmtId="4" fontId="3" fillId="2" borderId="23" xfId="0" applyNumberFormat="1" applyFont="1" applyFill="1" applyBorder="1" applyAlignment="1">
      <alignment horizontal="right"/>
    </xf>
    <xf numFmtId="4" fontId="3" fillId="2" borderId="24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 applyProtection="1">
      <alignment horizontal="right"/>
      <protection locked="0"/>
    </xf>
    <xf numFmtId="2" fontId="3" fillId="0" borderId="0" xfId="0" applyNumberFormat="1" applyFont="1" applyBorder="1" applyAlignment="1" applyProtection="1">
      <alignment horizontal="right"/>
      <protection locked="0"/>
    </xf>
    <xf numFmtId="2" fontId="3" fillId="0" borderId="12" xfId="0" applyNumberFormat="1" applyFont="1" applyBorder="1" applyAlignment="1" applyProtection="1">
      <alignment horizontal="right"/>
      <protection locked="0"/>
    </xf>
    <xf numFmtId="0" fontId="6" fillId="0" borderId="20" xfId="1" applyFont="1" applyBorder="1" applyAlignment="1" applyProtection="1"/>
    <xf numFmtId="0" fontId="3" fillId="0" borderId="2" xfId="0" applyFont="1" applyFill="1" applyBorder="1"/>
    <xf numFmtId="0" fontId="3" fillId="0" borderId="3" xfId="0" applyFont="1" applyBorder="1"/>
    <xf numFmtId="0" fontId="3" fillId="0" borderId="1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8" xfId="0" applyFont="1" applyBorder="1"/>
    <xf numFmtId="4" fontId="2" fillId="2" borderId="31" xfId="0" applyNumberFormat="1" applyFont="1" applyFill="1" applyBorder="1" applyAlignment="1">
      <alignment horizontal="right"/>
    </xf>
    <xf numFmtId="0" fontId="3" fillId="0" borderId="0" xfId="0" applyFont="1" applyAlignment="1" applyProtection="1">
      <alignment horizontal="right"/>
      <protection locked="0"/>
    </xf>
    <xf numFmtId="4" fontId="3" fillId="2" borderId="27" xfId="0" applyNumberFormat="1" applyFont="1" applyFill="1" applyBorder="1" applyAlignment="1">
      <alignment horizontal="right"/>
    </xf>
    <xf numFmtId="0" fontId="0" fillId="0" borderId="0" xfId="0"/>
    <xf numFmtId="0" fontId="3" fillId="0" borderId="2" xfId="0" applyFont="1" applyBorder="1"/>
    <xf numFmtId="0" fontId="0" fillId="0" borderId="2" xfId="0" applyBorder="1"/>
    <xf numFmtId="2" fontId="3" fillId="0" borderId="12" xfId="0" applyNumberFormat="1" applyFont="1" applyBorder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Border="1" applyAlignment="1" applyProtection="1">
      <alignment horizontal="right"/>
      <protection locked="0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aacf.org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saac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8"/>
  <sheetViews>
    <sheetView tabSelected="1" workbookViewId="0">
      <selection sqref="A1:N1"/>
    </sheetView>
  </sheetViews>
  <sheetFormatPr defaultRowHeight="12.75" x14ac:dyDescent="0.2"/>
  <cols>
    <col min="1" max="1" width="19.28515625" style="56" bestFit="1" customWidth="1"/>
    <col min="2" max="14" width="8.5703125" style="56" customWidth="1"/>
    <col min="15" max="16384" width="9.140625" style="56"/>
  </cols>
  <sheetData>
    <row r="1" spans="1:16" ht="19.5" thickTop="1" thickBot="1" x14ac:dyDescent="0.3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6" ht="13.5" thickBot="1" x14ac:dyDescent="0.25">
      <c r="A2" s="60" t="s">
        <v>17</v>
      </c>
      <c r="B2" s="61" t="s">
        <v>1</v>
      </c>
      <c r="C2" s="62" t="s">
        <v>2</v>
      </c>
      <c r="D2" s="62" t="s">
        <v>3</v>
      </c>
      <c r="E2" s="62" t="s">
        <v>4</v>
      </c>
      <c r="F2" s="62" t="s">
        <v>5</v>
      </c>
      <c r="G2" s="62" t="s">
        <v>6</v>
      </c>
      <c r="H2" s="62" t="s">
        <v>7</v>
      </c>
      <c r="I2" s="62" t="s">
        <v>8</v>
      </c>
      <c r="J2" s="62" t="s">
        <v>9</v>
      </c>
      <c r="K2" s="62" t="s">
        <v>10</v>
      </c>
      <c r="L2" s="62" t="s">
        <v>11</v>
      </c>
      <c r="M2" s="63" t="s">
        <v>12</v>
      </c>
      <c r="N2" s="6" t="s">
        <v>27</v>
      </c>
    </row>
    <row r="3" spans="1:16" x14ac:dyDescent="0.2">
      <c r="A3" s="9" t="s">
        <v>0</v>
      </c>
      <c r="B3" s="18">
        <f>B64</f>
        <v>4142.47</v>
      </c>
      <c r="C3" s="64">
        <f t="shared" ref="C3:M3" si="0">B12</f>
        <v>4178.04</v>
      </c>
      <c r="D3" s="64">
        <f t="shared" si="0"/>
        <v>4150.72</v>
      </c>
      <c r="E3" s="64">
        <f t="shared" si="0"/>
        <v>4421.5300000000007</v>
      </c>
      <c r="F3" s="64">
        <f t="shared" si="0"/>
        <v>4439.7100000000009</v>
      </c>
      <c r="G3" s="64">
        <f t="shared" si="0"/>
        <v>4489.9000000000005</v>
      </c>
      <c r="H3" s="64">
        <f t="shared" si="0"/>
        <v>4085.8300000000004</v>
      </c>
      <c r="I3" s="64">
        <f t="shared" si="0"/>
        <v>4119.68</v>
      </c>
      <c r="J3" s="64">
        <f t="shared" si="0"/>
        <v>4154.8600000000006</v>
      </c>
      <c r="K3" s="64">
        <f t="shared" si="0"/>
        <v>4155.0300000000007</v>
      </c>
      <c r="L3" s="64">
        <f t="shared" si="0"/>
        <v>3855.2000000000007</v>
      </c>
      <c r="M3" s="65">
        <f t="shared" si="0"/>
        <v>3803.9000000000005</v>
      </c>
      <c r="N3" s="19"/>
    </row>
    <row r="4" spans="1:16" x14ac:dyDescent="0.2">
      <c r="A4" s="9" t="s">
        <v>13</v>
      </c>
      <c r="B4" s="66">
        <f t="shared" ref="B4:M4" si="1">SUM(B15:B23)</f>
        <v>70.180000000000007</v>
      </c>
      <c r="C4" s="64">
        <f t="shared" si="1"/>
        <v>175.16</v>
      </c>
      <c r="D4" s="64">
        <f t="shared" si="1"/>
        <v>420.18</v>
      </c>
      <c r="E4" s="64">
        <f t="shared" si="1"/>
        <v>35.18</v>
      </c>
      <c r="F4" s="64">
        <f t="shared" si="1"/>
        <v>50.19</v>
      </c>
      <c r="G4" s="64">
        <f t="shared" si="1"/>
        <v>175.18</v>
      </c>
      <c r="H4" s="64">
        <f t="shared" si="1"/>
        <v>35.17</v>
      </c>
      <c r="I4" s="64">
        <f t="shared" si="1"/>
        <v>35.18</v>
      </c>
      <c r="J4" s="64">
        <f t="shared" si="1"/>
        <v>0.17</v>
      </c>
      <c r="K4" s="64">
        <f t="shared" si="1"/>
        <v>0.17</v>
      </c>
      <c r="L4" s="64">
        <f t="shared" si="1"/>
        <v>0.16</v>
      </c>
      <c r="M4" s="65">
        <f t="shared" si="1"/>
        <v>0.16</v>
      </c>
      <c r="N4" s="40">
        <f>SUM(B4:M4)</f>
        <v>997.0799999999997</v>
      </c>
    </row>
    <row r="5" spans="1:16" x14ac:dyDescent="0.2">
      <c r="A5" s="9" t="s">
        <v>14</v>
      </c>
      <c r="B5" s="64">
        <f t="shared" ref="B5" si="2">SUM(B24:B46)</f>
        <v>34.61</v>
      </c>
      <c r="C5" s="64">
        <f t="shared" ref="C5:M5" si="3">SUM(C25:C48)</f>
        <v>202.48000000000002</v>
      </c>
      <c r="D5" s="64">
        <f t="shared" si="3"/>
        <v>149.37</v>
      </c>
      <c r="E5" s="64">
        <f t="shared" si="3"/>
        <v>17</v>
      </c>
      <c r="F5" s="64">
        <f t="shared" si="3"/>
        <v>0</v>
      </c>
      <c r="G5" s="64">
        <f t="shared" si="3"/>
        <v>579.25</v>
      </c>
      <c r="H5" s="64">
        <f t="shared" si="3"/>
        <v>1.32</v>
      </c>
      <c r="I5" s="64">
        <f t="shared" si="3"/>
        <v>0</v>
      </c>
      <c r="J5" s="64">
        <f t="shared" si="3"/>
        <v>0</v>
      </c>
      <c r="K5" s="64">
        <f t="shared" si="3"/>
        <v>300</v>
      </c>
      <c r="L5" s="64">
        <f t="shared" si="3"/>
        <v>51.46</v>
      </c>
      <c r="M5" s="65">
        <f t="shared" si="3"/>
        <v>129.5</v>
      </c>
      <c r="N5" s="40">
        <f t="shared" ref="N5:N34" si="4">SUM(B5:M5)</f>
        <v>1464.9900000000002</v>
      </c>
    </row>
    <row r="6" spans="1:16" ht="13.5" thickBot="1" x14ac:dyDescent="0.25">
      <c r="A6" s="9" t="s">
        <v>26</v>
      </c>
      <c r="B6" s="66">
        <f>B4-B5</f>
        <v>35.570000000000007</v>
      </c>
      <c r="C6" s="64">
        <f t="shared" ref="C6:M6" si="5">C4-C5</f>
        <v>-27.320000000000022</v>
      </c>
      <c r="D6" s="64">
        <f t="shared" si="5"/>
        <v>270.81</v>
      </c>
      <c r="E6" s="64">
        <f t="shared" si="5"/>
        <v>18.18</v>
      </c>
      <c r="F6" s="64">
        <f t="shared" si="5"/>
        <v>50.19</v>
      </c>
      <c r="G6" s="64">
        <f t="shared" si="5"/>
        <v>-404.07</v>
      </c>
      <c r="H6" s="64">
        <f t="shared" si="5"/>
        <v>33.85</v>
      </c>
      <c r="I6" s="64">
        <f t="shared" si="5"/>
        <v>35.18</v>
      </c>
      <c r="J6" s="64">
        <f t="shared" si="5"/>
        <v>0.17</v>
      </c>
      <c r="K6" s="64">
        <f t="shared" si="5"/>
        <v>-299.83</v>
      </c>
      <c r="L6" s="64">
        <f t="shared" si="5"/>
        <v>-51.300000000000004</v>
      </c>
      <c r="M6" s="65">
        <f t="shared" si="5"/>
        <v>-129.34</v>
      </c>
      <c r="N6" s="40">
        <f t="shared" si="4"/>
        <v>-467.90999999999997</v>
      </c>
    </row>
    <row r="7" spans="1:16" x14ac:dyDescent="0.2">
      <c r="A7" s="67" t="s">
        <v>32</v>
      </c>
      <c r="B7" s="18">
        <f>B65+B50*2+B17-B35</f>
        <v>113.17</v>
      </c>
      <c r="C7" s="68">
        <f t="shared" ref="C7:M7" si="6">B7+C50*2+C17-C35</f>
        <v>133.17000000000002</v>
      </c>
      <c r="D7" s="68">
        <f t="shared" si="6"/>
        <v>153.17000000000002</v>
      </c>
      <c r="E7" s="68">
        <f t="shared" si="6"/>
        <v>155.17000000000002</v>
      </c>
      <c r="F7" s="68">
        <f t="shared" si="6"/>
        <v>155.17000000000002</v>
      </c>
      <c r="G7" s="68">
        <f t="shared" si="6"/>
        <v>159.17000000000002</v>
      </c>
      <c r="H7" s="68">
        <f t="shared" si="6"/>
        <v>161.17000000000002</v>
      </c>
      <c r="I7" s="68">
        <f t="shared" si="6"/>
        <v>173.17000000000002</v>
      </c>
      <c r="J7" s="68">
        <f t="shared" si="6"/>
        <v>173.17000000000002</v>
      </c>
      <c r="K7" s="68">
        <f t="shared" si="6"/>
        <v>173.17000000000002</v>
      </c>
      <c r="L7" s="68">
        <f t="shared" si="6"/>
        <v>173.17000000000002</v>
      </c>
      <c r="M7" s="69">
        <f t="shared" si="6"/>
        <v>173.17000000000002</v>
      </c>
      <c r="N7" s="24">
        <f t="shared" ref="N7:N12" si="7">M7</f>
        <v>173.17000000000002</v>
      </c>
    </row>
    <row r="8" spans="1:16" x14ac:dyDescent="0.2">
      <c r="A8" s="9" t="s">
        <v>45</v>
      </c>
      <c r="B8" s="66">
        <f>B66+B18-B36</f>
        <v>1000</v>
      </c>
      <c r="C8" s="64">
        <f t="shared" ref="C8:M8" si="8">B8+C18-C36</f>
        <v>1000</v>
      </c>
      <c r="D8" s="64">
        <f t="shared" si="8"/>
        <v>1000</v>
      </c>
      <c r="E8" s="64">
        <f t="shared" si="8"/>
        <v>1000</v>
      </c>
      <c r="F8" s="64">
        <f t="shared" si="8"/>
        <v>1000</v>
      </c>
      <c r="G8" s="64">
        <f t="shared" si="8"/>
        <v>992.47</v>
      </c>
      <c r="H8" s="64">
        <f t="shared" si="8"/>
        <v>992.47</v>
      </c>
      <c r="I8" s="64">
        <f t="shared" si="8"/>
        <v>992.47</v>
      </c>
      <c r="J8" s="64">
        <f t="shared" si="8"/>
        <v>992.47</v>
      </c>
      <c r="K8" s="64">
        <f t="shared" si="8"/>
        <v>992.47</v>
      </c>
      <c r="L8" s="64">
        <f t="shared" si="8"/>
        <v>941.01</v>
      </c>
      <c r="M8" s="65">
        <f t="shared" si="8"/>
        <v>941.01</v>
      </c>
      <c r="N8" s="43">
        <f t="shared" si="7"/>
        <v>941.01</v>
      </c>
    </row>
    <row r="9" spans="1:16" x14ac:dyDescent="0.2">
      <c r="A9" s="9" t="s">
        <v>36</v>
      </c>
      <c r="B9" s="66">
        <f>B67+B19-B37</f>
        <v>132.08000000000001</v>
      </c>
      <c r="C9" s="64">
        <f t="shared" ref="C9:M9" si="9">B9+C19-C37</f>
        <v>132.08000000000001</v>
      </c>
      <c r="D9" s="64">
        <f t="shared" si="9"/>
        <v>132.08000000000001</v>
      </c>
      <c r="E9" s="64">
        <f t="shared" si="9"/>
        <v>132.08000000000001</v>
      </c>
      <c r="F9" s="64">
        <f t="shared" si="9"/>
        <v>132.08000000000001</v>
      </c>
      <c r="G9" s="64">
        <f t="shared" si="9"/>
        <v>0</v>
      </c>
      <c r="H9" s="64">
        <f t="shared" si="9"/>
        <v>0</v>
      </c>
      <c r="I9" s="64">
        <f t="shared" si="9"/>
        <v>0</v>
      </c>
      <c r="J9" s="64">
        <f t="shared" si="9"/>
        <v>0</v>
      </c>
      <c r="K9" s="64">
        <f t="shared" si="9"/>
        <v>0</v>
      </c>
      <c r="L9" s="64">
        <f t="shared" si="9"/>
        <v>0</v>
      </c>
      <c r="M9" s="65">
        <f t="shared" si="9"/>
        <v>0</v>
      </c>
      <c r="N9" s="43">
        <f t="shared" si="7"/>
        <v>0</v>
      </c>
    </row>
    <row r="10" spans="1:16" x14ac:dyDescent="0.2">
      <c r="A10" s="9" t="s">
        <v>50</v>
      </c>
      <c r="B10" s="66">
        <f>B68+B20-B38</f>
        <v>1000</v>
      </c>
      <c r="C10" s="64">
        <f>B10+C20-C38</f>
        <v>1000</v>
      </c>
      <c r="D10" s="64">
        <f t="shared" ref="D10:M10" si="10">C10+D20-D38</f>
        <v>1000</v>
      </c>
      <c r="E10" s="64">
        <f t="shared" si="10"/>
        <v>1000</v>
      </c>
      <c r="F10" s="64">
        <f t="shared" si="10"/>
        <v>1000</v>
      </c>
      <c r="G10" s="64">
        <f t="shared" si="10"/>
        <v>1000</v>
      </c>
      <c r="H10" s="64">
        <f t="shared" si="10"/>
        <v>1000</v>
      </c>
      <c r="I10" s="64">
        <f t="shared" si="10"/>
        <v>1000</v>
      </c>
      <c r="J10" s="64">
        <f t="shared" si="10"/>
        <v>1000</v>
      </c>
      <c r="K10" s="64">
        <f t="shared" si="10"/>
        <v>1000</v>
      </c>
      <c r="L10" s="64">
        <f t="shared" si="10"/>
        <v>1000</v>
      </c>
      <c r="M10" s="65">
        <f t="shared" si="10"/>
        <v>1000</v>
      </c>
      <c r="N10" s="40">
        <f t="shared" si="7"/>
        <v>1000</v>
      </c>
    </row>
    <row r="11" spans="1:16" ht="13.5" thickBot="1" x14ac:dyDescent="0.25">
      <c r="A11" s="70" t="s">
        <v>33</v>
      </c>
      <c r="B11" s="71">
        <f>B12-SUM(B7:B10)</f>
        <v>1932.79</v>
      </c>
      <c r="C11" s="72">
        <f>C12-SUM(C7:C10)</f>
        <v>1885.4700000000003</v>
      </c>
      <c r="D11" s="72">
        <f t="shared" ref="D11:M11" si="11">D12-SUM(D7:D10)</f>
        <v>2136.2800000000007</v>
      </c>
      <c r="E11" s="72">
        <f t="shared" si="11"/>
        <v>2152.4600000000009</v>
      </c>
      <c r="F11" s="72">
        <f t="shared" si="11"/>
        <v>2202.6500000000005</v>
      </c>
      <c r="G11" s="72">
        <f t="shared" si="11"/>
        <v>1934.19</v>
      </c>
      <c r="H11" s="72">
        <f t="shared" si="11"/>
        <v>1966.04</v>
      </c>
      <c r="I11" s="72">
        <f t="shared" si="11"/>
        <v>1989.2200000000003</v>
      </c>
      <c r="J11" s="72">
        <f t="shared" si="11"/>
        <v>1989.3900000000003</v>
      </c>
      <c r="K11" s="72">
        <f t="shared" si="11"/>
        <v>1689.5600000000004</v>
      </c>
      <c r="L11" s="72">
        <f t="shared" si="11"/>
        <v>1689.7200000000003</v>
      </c>
      <c r="M11" s="93">
        <f t="shared" si="11"/>
        <v>1560.38</v>
      </c>
      <c r="N11" s="91">
        <f t="shared" si="7"/>
        <v>1560.38</v>
      </c>
    </row>
    <row r="12" spans="1:16" x14ac:dyDescent="0.2">
      <c r="A12" s="9" t="s">
        <v>15</v>
      </c>
      <c r="B12" s="66">
        <f>B3+B6</f>
        <v>4178.04</v>
      </c>
      <c r="C12" s="64">
        <f t="shared" ref="C12:L12" si="12">C3+C6</f>
        <v>4150.72</v>
      </c>
      <c r="D12" s="64">
        <f t="shared" si="12"/>
        <v>4421.5300000000007</v>
      </c>
      <c r="E12" s="64">
        <f t="shared" si="12"/>
        <v>4439.7100000000009</v>
      </c>
      <c r="F12" s="68">
        <f t="shared" si="12"/>
        <v>4489.9000000000005</v>
      </c>
      <c r="G12" s="64">
        <f t="shared" si="12"/>
        <v>4085.8300000000004</v>
      </c>
      <c r="H12" s="64">
        <f t="shared" si="12"/>
        <v>4119.68</v>
      </c>
      <c r="I12" s="64">
        <f t="shared" si="12"/>
        <v>4154.8600000000006</v>
      </c>
      <c r="J12" s="64">
        <f t="shared" si="12"/>
        <v>4155.0300000000007</v>
      </c>
      <c r="K12" s="64">
        <f t="shared" si="12"/>
        <v>3855.2000000000007</v>
      </c>
      <c r="L12" s="64">
        <f t="shared" si="12"/>
        <v>3803.9000000000005</v>
      </c>
      <c r="M12" s="65">
        <f>M3+M6</f>
        <v>3674.5600000000004</v>
      </c>
      <c r="N12" s="40">
        <f t="shared" si="7"/>
        <v>3674.5600000000004</v>
      </c>
      <c r="P12" s="98"/>
    </row>
    <row r="13" spans="1:16" ht="13.5" thickBot="1" x14ac:dyDescent="0.25">
      <c r="A13" s="9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5"/>
      <c r="N13" s="40"/>
    </row>
    <row r="14" spans="1:16" ht="13.5" thickBot="1" x14ac:dyDescent="0.25">
      <c r="A14" s="60" t="s">
        <v>16</v>
      </c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8"/>
      <c r="N14" s="20"/>
    </row>
    <row r="15" spans="1:16" x14ac:dyDescent="0.2">
      <c r="A15" s="9" t="s">
        <v>18</v>
      </c>
      <c r="B15" s="53">
        <v>70</v>
      </c>
      <c r="C15" s="54">
        <v>175</v>
      </c>
      <c r="D15" s="54">
        <v>420</v>
      </c>
      <c r="E15" s="54">
        <v>35</v>
      </c>
      <c r="F15" s="54">
        <v>35</v>
      </c>
      <c r="G15" s="54">
        <v>175</v>
      </c>
      <c r="H15" s="54">
        <v>35</v>
      </c>
      <c r="I15" s="79">
        <v>35</v>
      </c>
      <c r="J15" s="54"/>
      <c r="K15" s="54"/>
      <c r="L15" s="54"/>
      <c r="M15" s="55"/>
      <c r="N15" s="40">
        <f t="shared" si="4"/>
        <v>980</v>
      </c>
    </row>
    <row r="16" spans="1:16" x14ac:dyDescent="0.2">
      <c r="A16" s="9" t="s">
        <v>19</v>
      </c>
      <c r="B16" s="53"/>
      <c r="C16" s="54"/>
      <c r="D16" s="54"/>
      <c r="E16" s="54"/>
      <c r="F16" s="54">
        <v>15</v>
      </c>
      <c r="G16" s="54"/>
      <c r="H16" s="54"/>
      <c r="I16" s="79"/>
      <c r="J16" s="54"/>
      <c r="K16" s="54"/>
      <c r="L16" s="54"/>
      <c r="M16" s="55"/>
      <c r="N16" s="40">
        <f t="shared" si="4"/>
        <v>15</v>
      </c>
    </row>
    <row r="17" spans="1:14" x14ac:dyDescent="0.2">
      <c r="A17" s="9" t="s">
        <v>31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5"/>
      <c r="N17" s="40">
        <f t="shared" si="4"/>
        <v>0</v>
      </c>
    </row>
    <row r="18" spans="1:14" x14ac:dyDescent="0.2">
      <c r="A18" s="9" t="s">
        <v>44</v>
      </c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0">
        <f t="shared" si="4"/>
        <v>0</v>
      </c>
    </row>
    <row r="19" spans="1:14" x14ac:dyDescent="0.2">
      <c r="A19" s="9" t="s">
        <v>37</v>
      </c>
      <c r="B19" s="53"/>
      <c r="C19" s="54"/>
      <c r="D19" s="54"/>
      <c r="E19" s="54"/>
      <c r="F19" s="99"/>
      <c r="G19" s="54"/>
      <c r="H19" s="54"/>
      <c r="I19" s="54"/>
      <c r="J19" s="54"/>
      <c r="K19" s="54"/>
      <c r="L19" s="54"/>
      <c r="M19" s="55"/>
      <c r="N19" s="40">
        <f t="shared" si="4"/>
        <v>0</v>
      </c>
    </row>
    <row r="20" spans="1:14" x14ac:dyDescent="0.2">
      <c r="A20" s="9" t="s">
        <v>50</v>
      </c>
      <c r="B20" s="53"/>
      <c r="C20" s="54"/>
      <c r="D20" s="54"/>
      <c r="E20" s="54"/>
      <c r="F20" s="54"/>
      <c r="G20" s="54"/>
      <c r="H20" s="80"/>
      <c r="I20" s="54"/>
      <c r="J20" s="54"/>
      <c r="K20" s="54"/>
      <c r="L20" s="54"/>
      <c r="M20" s="55"/>
      <c r="N20" s="40">
        <f t="shared" si="4"/>
        <v>0</v>
      </c>
    </row>
    <row r="21" spans="1:14" x14ac:dyDescent="0.2">
      <c r="A21" s="9" t="s">
        <v>20</v>
      </c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  <c r="N21" s="40">
        <f t="shared" si="4"/>
        <v>0</v>
      </c>
    </row>
    <row r="22" spans="1:14" x14ac:dyDescent="0.2">
      <c r="A22" s="9" t="s">
        <v>43</v>
      </c>
      <c r="B22" s="81">
        <v>0.18</v>
      </c>
      <c r="C22" s="82">
        <v>0.16</v>
      </c>
      <c r="D22" s="82">
        <v>0.18</v>
      </c>
      <c r="E22" s="82">
        <v>0.18</v>
      </c>
      <c r="F22" s="82">
        <v>0.19</v>
      </c>
      <c r="G22" s="82">
        <v>0.18</v>
      </c>
      <c r="H22" s="82">
        <v>0.17</v>
      </c>
      <c r="I22" s="82">
        <v>0.18</v>
      </c>
      <c r="J22" s="82">
        <v>0.17</v>
      </c>
      <c r="K22" s="82">
        <v>0.17</v>
      </c>
      <c r="L22" s="82">
        <v>0.16</v>
      </c>
      <c r="M22" s="83">
        <v>0.16</v>
      </c>
      <c r="N22" s="40">
        <f t="shared" si="4"/>
        <v>2.0799999999999996</v>
      </c>
    </row>
    <row r="23" spans="1:14" ht="13.5" thickBot="1" x14ac:dyDescent="0.25">
      <c r="A23" s="9"/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  <c r="N23" s="40"/>
    </row>
    <row r="24" spans="1:14" ht="13.5" thickBot="1" x14ac:dyDescent="0.25">
      <c r="A24" s="60" t="s">
        <v>21</v>
      </c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8"/>
      <c r="N24" s="20"/>
    </row>
    <row r="25" spans="1:14" x14ac:dyDescent="0.2">
      <c r="A25" s="9" t="s">
        <v>22</v>
      </c>
      <c r="B25" s="53"/>
      <c r="C25" s="54"/>
      <c r="D25" s="54"/>
      <c r="E25" s="54"/>
      <c r="F25" s="54"/>
      <c r="G25" s="54"/>
      <c r="H25" s="54"/>
      <c r="I25" s="54"/>
      <c r="J25" s="54"/>
      <c r="K25" s="54">
        <v>50</v>
      </c>
      <c r="L25" s="54"/>
      <c r="M25" s="55"/>
      <c r="N25" s="40">
        <f t="shared" si="4"/>
        <v>50</v>
      </c>
    </row>
    <row r="26" spans="1:14" x14ac:dyDescent="0.2">
      <c r="A26" s="9" t="s">
        <v>29</v>
      </c>
      <c r="B26" s="53"/>
      <c r="C26" s="54"/>
      <c r="D26" s="54"/>
      <c r="E26" s="54"/>
      <c r="F26" s="54"/>
      <c r="G26" s="54"/>
      <c r="H26" s="54"/>
      <c r="I26" s="54"/>
      <c r="J26" s="54"/>
      <c r="K26" s="54">
        <v>250</v>
      </c>
      <c r="L26" s="54"/>
      <c r="M26" s="55"/>
      <c r="N26" s="40">
        <f t="shared" si="4"/>
        <v>250</v>
      </c>
    </row>
    <row r="27" spans="1:14" x14ac:dyDescent="0.2">
      <c r="A27" s="9" t="s">
        <v>23</v>
      </c>
      <c r="B27" s="53"/>
      <c r="C27" s="54"/>
      <c r="D27" s="54"/>
      <c r="E27" s="54"/>
      <c r="F27" s="54"/>
      <c r="G27" s="54">
        <v>62</v>
      </c>
      <c r="H27" s="54"/>
      <c r="I27" s="54"/>
      <c r="J27" s="54"/>
      <c r="K27" s="54"/>
      <c r="L27" s="54"/>
      <c r="M27" s="55"/>
      <c r="N27" s="40">
        <f t="shared" si="4"/>
        <v>62</v>
      </c>
    </row>
    <row r="28" spans="1:14" x14ac:dyDescent="0.2">
      <c r="A28" s="9" t="s">
        <v>49</v>
      </c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97">
        <f>N50*3.5</f>
        <v>129.5</v>
      </c>
      <c r="N28" s="40">
        <f t="shared" si="4"/>
        <v>129.5</v>
      </c>
    </row>
    <row r="29" spans="1:14" x14ac:dyDescent="0.2">
      <c r="A29" s="84" t="s">
        <v>35</v>
      </c>
      <c r="B29" s="53"/>
      <c r="C29" s="54"/>
      <c r="D29" s="54">
        <v>135.87</v>
      </c>
      <c r="E29" s="54"/>
      <c r="F29" s="54"/>
      <c r="G29" s="54"/>
      <c r="H29" s="54"/>
      <c r="I29" s="54"/>
      <c r="J29" s="54"/>
      <c r="K29" s="54"/>
      <c r="L29" s="54"/>
      <c r="M29" s="83"/>
      <c r="N29" s="40">
        <f t="shared" si="4"/>
        <v>135.87</v>
      </c>
    </row>
    <row r="30" spans="1:14" x14ac:dyDescent="0.2">
      <c r="A30" s="9" t="s">
        <v>24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0">
        <f t="shared" si="4"/>
        <v>0</v>
      </c>
    </row>
    <row r="31" spans="1:14" x14ac:dyDescent="0.2">
      <c r="A31" s="9" t="s">
        <v>25</v>
      </c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  <c r="N31" s="40">
        <f t="shared" si="4"/>
        <v>0</v>
      </c>
    </row>
    <row r="32" spans="1:14" x14ac:dyDescent="0.2">
      <c r="A32" s="9" t="s">
        <v>48</v>
      </c>
      <c r="B32" s="53"/>
      <c r="C32" s="54"/>
      <c r="D32" s="54"/>
      <c r="E32" s="54"/>
      <c r="F32" s="54"/>
      <c r="G32" s="54">
        <v>375</v>
      </c>
      <c r="H32" s="54"/>
      <c r="I32" s="54"/>
      <c r="J32" s="54"/>
      <c r="K32" s="54"/>
      <c r="L32" s="54"/>
      <c r="M32" s="55"/>
      <c r="N32" s="40">
        <f t="shared" si="4"/>
        <v>375</v>
      </c>
    </row>
    <row r="33" spans="1:14" x14ac:dyDescent="0.2">
      <c r="A33" s="9" t="s">
        <v>30</v>
      </c>
      <c r="B33" s="53">
        <v>2.64</v>
      </c>
      <c r="C33" s="54">
        <v>2.64</v>
      </c>
      <c r="D33" s="82">
        <v>8.5</v>
      </c>
      <c r="E33" s="54"/>
      <c r="F33" s="54"/>
      <c r="G33" s="54">
        <v>2.64</v>
      </c>
      <c r="H33" s="54">
        <v>1.32</v>
      </c>
      <c r="I33" s="79"/>
      <c r="J33" s="54"/>
      <c r="K33" s="54"/>
      <c r="L33" s="54"/>
      <c r="M33" s="55"/>
      <c r="N33" s="40">
        <f t="shared" si="4"/>
        <v>17.740000000000002</v>
      </c>
    </row>
    <row r="34" spans="1:14" x14ac:dyDescent="0.2">
      <c r="A34" s="85" t="s">
        <v>34</v>
      </c>
      <c r="B34" s="53"/>
      <c r="C34" s="54"/>
      <c r="D34" s="54"/>
      <c r="E34" s="54"/>
      <c r="F34" s="54"/>
      <c r="G34" s="79"/>
      <c r="H34" s="54"/>
      <c r="I34" s="54"/>
      <c r="J34" s="54"/>
      <c r="K34" s="54"/>
      <c r="L34" s="54"/>
      <c r="M34" s="55"/>
      <c r="N34" s="40">
        <f t="shared" si="4"/>
        <v>0</v>
      </c>
    </row>
    <row r="35" spans="1:14" x14ac:dyDescent="0.2">
      <c r="A35" s="9" t="s">
        <v>31</v>
      </c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  <c r="N35" s="40">
        <f t="shared" ref="N35:N42" si="13">SUM(B35:M35)</f>
        <v>0</v>
      </c>
    </row>
    <row r="36" spans="1:14" x14ac:dyDescent="0.2">
      <c r="A36" s="9" t="s">
        <v>44</v>
      </c>
      <c r="B36" s="53"/>
      <c r="C36" s="54"/>
      <c r="D36" s="54"/>
      <c r="E36" s="54"/>
      <c r="F36" s="54"/>
      <c r="G36" s="54">
        <v>7.53</v>
      </c>
      <c r="H36" s="54"/>
      <c r="I36" s="54"/>
      <c r="J36" s="54"/>
      <c r="K36" s="54"/>
      <c r="L36" s="54">
        <v>51.46</v>
      </c>
      <c r="M36" s="55"/>
      <c r="N36" s="40">
        <f t="shared" si="13"/>
        <v>58.99</v>
      </c>
    </row>
    <row r="37" spans="1:14" x14ac:dyDescent="0.2">
      <c r="A37" s="9" t="s">
        <v>37</v>
      </c>
      <c r="B37" s="53">
        <v>31.97</v>
      </c>
      <c r="C37" s="54"/>
      <c r="D37" s="54"/>
      <c r="E37" s="54"/>
      <c r="F37" s="54"/>
      <c r="G37" s="54">
        <v>132.08000000000001</v>
      </c>
      <c r="H37" s="54"/>
      <c r="I37" s="54"/>
      <c r="J37" s="54"/>
      <c r="K37" s="54"/>
      <c r="L37" s="82"/>
      <c r="M37" s="55"/>
      <c r="N37" s="40">
        <f t="shared" si="13"/>
        <v>164.05</v>
      </c>
    </row>
    <row r="38" spans="1:14" x14ac:dyDescent="0.2">
      <c r="A38" s="9" t="s">
        <v>50</v>
      </c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40">
        <f t="shared" si="13"/>
        <v>0</v>
      </c>
    </row>
    <row r="39" spans="1:14" x14ac:dyDescent="0.2">
      <c r="A39" s="95" t="s">
        <v>65</v>
      </c>
      <c r="B39" s="53"/>
      <c r="C39" s="54">
        <v>63.09</v>
      </c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40">
        <f t="shared" si="13"/>
        <v>63.09</v>
      </c>
    </row>
    <row r="40" spans="1:14" x14ac:dyDescent="0.2">
      <c r="A40" s="9" t="s">
        <v>38</v>
      </c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40">
        <f t="shared" si="13"/>
        <v>0</v>
      </c>
    </row>
    <row r="41" spans="1:14" x14ac:dyDescent="0.2">
      <c r="A41" s="9" t="s">
        <v>39</v>
      </c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40">
        <f t="shared" si="13"/>
        <v>0</v>
      </c>
    </row>
    <row r="42" spans="1:14" x14ac:dyDescent="0.2">
      <c r="A42" s="9" t="s">
        <v>46</v>
      </c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40">
        <f t="shared" si="13"/>
        <v>0</v>
      </c>
    </row>
    <row r="43" spans="1:14" x14ac:dyDescent="0.2">
      <c r="A43" s="9"/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40"/>
    </row>
    <row r="44" spans="1:14" x14ac:dyDescent="0.2">
      <c r="A44" s="8" t="s">
        <v>28</v>
      </c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5"/>
      <c r="N44" s="40"/>
    </row>
    <row r="45" spans="1:14" x14ac:dyDescent="0.2">
      <c r="A45" s="95" t="s">
        <v>67</v>
      </c>
      <c r="B45" s="53"/>
      <c r="C45" s="54">
        <v>136.75</v>
      </c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40">
        <f>SUM(B45:M45)</f>
        <v>136.75</v>
      </c>
    </row>
    <row r="46" spans="1:14" x14ac:dyDescent="0.2">
      <c r="A46" s="95" t="s">
        <v>68</v>
      </c>
      <c r="B46" s="53"/>
      <c r="C46" s="54"/>
      <c r="D46" s="82">
        <v>5</v>
      </c>
      <c r="E46" s="54"/>
      <c r="F46" s="54"/>
      <c r="G46" s="54"/>
      <c r="H46" s="54"/>
      <c r="I46" s="54"/>
      <c r="J46" s="54"/>
      <c r="K46" s="54"/>
      <c r="L46" s="54"/>
      <c r="M46" s="55"/>
      <c r="N46" s="40">
        <f>SUM(B46:M46)</f>
        <v>5</v>
      </c>
    </row>
    <row r="47" spans="1:14" x14ac:dyDescent="0.2">
      <c r="A47" s="95" t="s">
        <v>69</v>
      </c>
      <c r="B47" s="53"/>
      <c r="C47" s="54"/>
      <c r="D47" s="82"/>
      <c r="E47" s="82">
        <v>17</v>
      </c>
      <c r="F47" s="54"/>
      <c r="G47" s="54"/>
      <c r="H47" s="54"/>
      <c r="I47" s="54"/>
      <c r="J47" s="54"/>
      <c r="K47" s="54"/>
      <c r="L47" s="54"/>
      <c r="M47" s="55"/>
      <c r="N47" s="40">
        <f>SUM(B47:M47)</f>
        <v>17</v>
      </c>
    </row>
    <row r="48" spans="1:14" ht="13.5" thickBot="1" x14ac:dyDescent="0.25">
      <c r="A48" s="86"/>
      <c r="B48" s="87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9"/>
      <c r="N48" s="7"/>
    </row>
    <row r="49" spans="1:16" ht="13.5" thickTop="1" x14ac:dyDescent="0.2"/>
    <row r="50" spans="1:16" x14ac:dyDescent="0.2">
      <c r="A50" s="56" t="s">
        <v>60</v>
      </c>
      <c r="B50" s="58">
        <v>7</v>
      </c>
      <c r="C50" s="58">
        <v>10</v>
      </c>
      <c r="D50" s="58">
        <v>10</v>
      </c>
      <c r="E50" s="58">
        <v>1</v>
      </c>
      <c r="F50" s="58"/>
      <c r="G50" s="58">
        <v>2</v>
      </c>
      <c r="H50" s="58">
        <v>1</v>
      </c>
      <c r="I50" s="58">
        <v>6</v>
      </c>
      <c r="J50" s="58"/>
      <c r="K50" s="58"/>
      <c r="L50" s="58"/>
      <c r="M50" s="58"/>
      <c r="N50" s="10">
        <f>SUM(B50:M50)</f>
        <v>37</v>
      </c>
    </row>
    <row r="51" spans="1:16" x14ac:dyDescent="0.2">
      <c r="A51" s="56" t="s">
        <v>62</v>
      </c>
      <c r="B51" s="92" t="s">
        <v>63</v>
      </c>
      <c r="C51" s="58"/>
      <c r="D51" s="58"/>
      <c r="E51" s="58"/>
      <c r="F51" s="58">
        <v>1</v>
      </c>
      <c r="G51" s="58">
        <v>1</v>
      </c>
      <c r="H51" s="58"/>
      <c r="I51" s="58"/>
      <c r="J51" s="80"/>
      <c r="K51" s="58"/>
      <c r="L51" s="58"/>
      <c r="M51" s="58"/>
      <c r="N51" s="10">
        <f>SUM(B51:M51)</f>
        <v>2</v>
      </c>
    </row>
    <row r="52" spans="1:16" x14ac:dyDescent="0.2">
      <c r="B52" s="58"/>
      <c r="C52" s="58"/>
      <c r="D52" s="58"/>
      <c r="E52" s="58"/>
      <c r="F52" s="58"/>
      <c r="G52" s="58"/>
      <c r="H52" s="58"/>
      <c r="I52" s="58"/>
      <c r="J52" s="80"/>
      <c r="K52" s="58"/>
      <c r="L52" s="58"/>
      <c r="M52" s="58"/>
      <c r="N52" s="10"/>
    </row>
    <row r="53" spans="1:16" x14ac:dyDescent="0.2">
      <c r="A53" s="57" t="s">
        <v>51</v>
      </c>
      <c r="B53" s="58"/>
      <c r="C53" s="58"/>
      <c r="D53" s="58"/>
      <c r="E53" s="58"/>
      <c r="F53" s="58"/>
      <c r="G53" s="58"/>
      <c r="H53" s="58"/>
      <c r="I53" s="58"/>
      <c r="J53" s="80"/>
      <c r="K53" s="58"/>
      <c r="L53" s="58"/>
      <c r="M53" s="58"/>
      <c r="N53" s="10"/>
    </row>
    <row r="54" spans="1:16" x14ac:dyDescent="0.2">
      <c r="A54" s="59" t="s">
        <v>18</v>
      </c>
      <c r="B54" s="58" t="s">
        <v>56</v>
      </c>
      <c r="C54" s="58"/>
      <c r="D54" s="58"/>
      <c r="E54" s="58"/>
      <c r="F54" s="58"/>
      <c r="G54" s="58"/>
      <c r="H54" s="58"/>
      <c r="I54" s="58"/>
      <c r="J54" s="80"/>
      <c r="K54" s="58"/>
      <c r="L54" s="58"/>
      <c r="M54" s="58"/>
      <c r="N54" s="10"/>
    </row>
    <row r="55" spans="1:16" x14ac:dyDescent="0.2">
      <c r="A55" s="59" t="s">
        <v>19</v>
      </c>
      <c r="B55" s="58" t="s">
        <v>57</v>
      </c>
      <c r="C55" s="58"/>
      <c r="D55" s="58"/>
      <c r="E55" s="58"/>
      <c r="F55" s="58"/>
      <c r="G55" s="58"/>
      <c r="H55" s="58"/>
      <c r="I55" s="58"/>
      <c r="J55" s="80"/>
      <c r="K55" s="58"/>
      <c r="L55" s="58"/>
      <c r="M55" s="58"/>
      <c r="N55" s="10"/>
    </row>
    <row r="56" spans="1:16" x14ac:dyDescent="0.2">
      <c r="A56" s="59" t="s">
        <v>31</v>
      </c>
      <c r="B56" s="58" t="s">
        <v>59</v>
      </c>
      <c r="C56" s="58"/>
      <c r="D56" s="58"/>
      <c r="E56" s="58"/>
      <c r="F56" s="58"/>
      <c r="G56" s="58"/>
      <c r="H56" s="58"/>
      <c r="I56" s="58"/>
      <c r="J56" s="80"/>
      <c r="K56" s="58"/>
      <c r="L56" s="58"/>
      <c r="M56" s="58"/>
      <c r="N56" s="10"/>
    </row>
    <row r="57" spans="1:16" x14ac:dyDescent="0.2">
      <c r="A57" s="59" t="s">
        <v>44</v>
      </c>
      <c r="B57" s="58" t="s">
        <v>52</v>
      </c>
      <c r="C57" s="58"/>
      <c r="D57" s="58"/>
      <c r="E57" s="58"/>
      <c r="F57" s="58"/>
      <c r="G57" s="58"/>
      <c r="H57" s="58"/>
      <c r="I57" s="58"/>
      <c r="J57" s="80"/>
      <c r="K57" s="58"/>
      <c r="L57" s="58"/>
      <c r="M57" s="58"/>
      <c r="N57" s="10"/>
    </row>
    <row r="58" spans="1:16" x14ac:dyDescent="0.2">
      <c r="A58" s="59" t="s">
        <v>37</v>
      </c>
      <c r="B58" s="58" t="s">
        <v>53</v>
      </c>
      <c r="C58" s="58"/>
      <c r="D58" s="58"/>
      <c r="E58" s="58"/>
      <c r="F58" s="58"/>
      <c r="G58" s="58"/>
      <c r="H58" s="58"/>
      <c r="I58" s="58"/>
      <c r="J58" s="80"/>
      <c r="K58" s="58"/>
      <c r="L58" s="58"/>
      <c r="M58" s="58"/>
      <c r="N58" s="10"/>
    </row>
    <row r="59" spans="1:16" x14ac:dyDescent="0.2">
      <c r="A59" s="59" t="s">
        <v>50</v>
      </c>
      <c r="B59" s="58" t="s">
        <v>55</v>
      </c>
      <c r="C59" s="58"/>
      <c r="D59" s="58"/>
      <c r="E59" s="58"/>
      <c r="F59" s="58"/>
      <c r="G59" s="58"/>
      <c r="H59" s="58"/>
      <c r="I59" s="58"/>
      <c r="J59" s="80"/>
      <c r="K59" s="58"/>
      <c r="L59" s="58"/>
      <c r="M59" s="58"/>
      <c r="N59" s="10"/>
    </row>
    <row r="60" spans="1:16" x14ac:dyDescent="0.2">
      <c r="A60" s="59" t="s">
        <v>20</v>
      </c>
      <c r="B60" s="58" t="s">
        <v>54</v>
      </c>
      <c r="C60" s="58"/>
      <c r="D60" s="58"/>
      <c r="E60" s="58"/>
      <c r="F60" s="58"/>
      <c r="G60" s="58"/>
      <c r="H60" s="58"/>
      <c r="I60" s="58"/>
      <c r="J60" s="80"/>
      <c r="K60" s="58"/>
      <c r="L60" s="58"/>
      <c r="M60" s="58"/>
      <c r="N60" s="10"/>
    </row>
    <row r="61" spans="1:16" x14ac:dyDescent="0.2">
      <c r="A61" s="59" t="s">
        <v>43</v>
      </c>
      <c r="B61" s="58" t="s">
        <v>58</v>
      </c>
      <c r="C61" s="58"/>
      <c r="D61" s="58"/>
      <c r="E61" s="58"/>
      <c r="F61" s="58"/>
      <c r="G61" s="58"/>
      <c r="H61" s="58"/>
      <c r="I61" s="58"/>
      <c r="J61" s="80"/>
      <c r="K61" s="58"/>
      <c r="L61" s="58"/>
      <c r="M61" s="58"/>
      <c r="N61" s="10"/>
    </row>
    <row r="62" spans="1:16" x14ac:dyDescent="0.2">
      <c r="B62" s="58"/>
      <c r="C62" s="58"/>
      <c r="D62" s="58"/>
      <c r="E62" s="58"/>
      <c r="F62" s="58"/>
      <c r="G62" s="58"/>
      <c r="H62" s="58"/>
      <c r="I62" s="58"/>
      <c r="J62" s="80"/>
      <c r="K62" s="58"/>
      <c r="L62" s="58"/>
      <c r="M62" s="58"/>
      <c r="N62" s="10"/>
    </row>
    <row r="63" spans="1:16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</row>
    <row r="64" spans="1:16" s="90" customFormat="1" ht="13.5" hidden="1" customHeight="1" thickTop="1" x14ac:dyDescent="0.2">
      <c r="A64" s="90" t="s">
        <v>40</v>
      </c>
      <c r="B64" s="90">
        <v>4142.47</v>
      </c>
    </row>
    <row r="65" spans="1:2" ht="12.75" hidden="1" customHeight="1" x14ac:dyDescent="0.2">
      <c r="A65" s="56" t="s">
        <v>41</v>
      </c>
      <c r="B65" s="56">
        <v>99.17</v>
      </c>
    </row>
    <row r="66" spans="1:2" ht="12.75" hidden="1" customHeight="1" x14ac:dyDescent="0.2">
      <c r="A66" s="56" t="s">
        <v>42</v>
      </c>
      <c r="B66" s="56">
        <v>1000</v>
      </c>
    </row>
    <row r="67" spans="1:2" ht="12.75" hidden="1" customHeight="1" x14ac:dyDescent="0.2">
      <c r="A67" s="56" t="s">
        <v>47</v>
      </c>
      <c r="B67" s="56">
        <v>164.05</v>
      </c>
    </row>
    <row r="68" spans="1:2" hidden="1" x14ac:dyDescent="0.2">
      <c r="A68" s="56" t="s">
        <v>61</v>
      </c>
      <c r="B68" s="56">
        <v>1000</v>
      </c>
    </row>
  </sheetData>
  <mergeCells count="1">
    <mergeCell ref="A1:N1"/>
  </mergeCells>
  <phoneticPr fontId="0" type="noConversion"/>
  <hyperlinks>
    <hyperlink ref="A29" r:id="rId1" display="www.ksaacf.org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4" workbookViewId="0">
      <selection activeCell="P23" sqref="P23"/>
    </sheetView>
  </sheetViews>
  <sheetFormatPr defaultRowHeight="12.75" x14ac:dyDescent="0.2"/>
  <cols>
    <col min="1" max="1" width="19.28515625" style="32" bestFit="1" customWidth="1"/>
    <col min="2" max="14" width="8.5703125" style="32" customWidth="1"/>
    <col min="15" max="16384" width="9.140625" style="32"/>
  </cols>
  <sheetData>
    <row r="1" spans="1:14" ht="19.5" thickTop="1" thickBot="1" x14ac:dyDescent="0.3">
      <c r="A1" s="100" t="s">
        <v>64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4"/>
    </row>
    <row r="2" spans="1:14" ht="13.5" thickBot="1" x14ac:dyDescent="0.25">
      <c r="A2" s="1" t="s">
        <v>17</v>
      </c>
      <c r="B2" s="11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  <c r="N2" s="6" t="s">
        <v>27</v>
      </c>
    </row>
    <row r="3" spans="1:14" x14ac:dyDescent="0.2">
      <c r="A3" s="33" t="s">
        <v>0</v>
      </c>
      <c r="B3" s="18">
        <f>B53</f>
        <v>4769.8100000000004</v>
      </c>
      <c r="C3" s="38">
        <f t="shared" ref="C3:M3" si="0">B12</f>
        <v>4941.9900000000007</v>
      </c>
      <c r="D3" s="38">
        <f t="shared" si="0"/>
        <v>5285.1900000000005</v>
      </c>
      <c r="E3" s="38">
        <f t="shared" si="0"/>
        <v>5277.4000000000005</v>
      </c>
      <c r="F3" s="38">
        <f t="shared" si="0"/>
        <v>5449.6200000000008</v>
      </c>
      <c r="G3" s="38">
        <f t="shared" si="0"/>
        <v>5449.8400000000011</v>
      </c>
      <c r="H3" s="38">
        <f t="shared" si="0"/>
        <v>5390.0500000000011</v>
      </c>
      <c r="I3" s="38">
        <f t="shared" si="0"/>
        <v>5015.2600000000011</v>
      </c>
      <c r="J3" s="38">
        <f t="shared" si="0"/>
        <v>5015.4700000000012</v>
      </c>
      <c r="K3" s="38">
        <f t="shared" si="0"/>
        <v>5015.6800000000012</v>
      </c>
      <c r="L3" s="38">
        <f t="shared" si="0"/>
        <v>4665.8700000000008</v>
      </c>
      <c r="M3" s="41">
        <f t="shared" si="0"/>
        <v>4666.0600000000004</v>
      </c>
      <c r="N3" s="19"/>
    </row>
    <row r="4" spans="1:14" x14ac:dyDescent="0.2">
      <c r="A4" s="33" t="s">
        <v>13</v>
      </c>
      <c r="B4" s="39">
        <f>SUM(B15:B24)</f>
        <v>175.18</v>
      </c>
      <c r="C4" s="38">
        <f t="shared" ref="C4:M4" si="1">SUM(C15:C23)</f>
        <v>350.2</v>
      </c>
      <c r="D4" s="38">
        <f t="shared" si="1"/>
        <v>175.21</v>
      </c>
      <c r="E4" s="38">
        <f t="shared" si="1"/>
        <v>175.22</v>
      </c>
      <c r="F4" s="38">
        <f t="shared" si="1"/>
        <v>0.22</v>
      </c>
      <c r="G4" s="38">
        <f t="shared" si="1"/>
        <v>0.21</v>
      </c>
      <c r="H4" s="38">
        <f t="shared" si="1"/>
        <v>0.21</v>
      </c>
      <c r="I4" s="38">
        <f t="shared" si="1"/>
        <v>0.21</v>
      </c>
      <c r="J4" s="38">
        <f t="shared" si="1"/>
        <v>0.21</v>
      </c>
      <c r="K4" s="38">
        <f t="shared" si="1"/>
        <v>0.19</v>
      </c>
      <c r="L4" s="38">
        <f t="shared" si="1"/>
        <v>0.19</v>
      </c>
      <c r="M4" s="41">
        <f t="shared" si="1"/>
        <v>0.19</v>
      </c>
      <c r="N4" s="40">
        <f>SUM(B4:M4)</f>
        <v>877.4400000000004</v>
      </c>
    </row>
    <row r="5" spans="1:14" x14ac:dyDescent="0.2">
      <c r="A5" s="33" t="s">
        <v>14</v>
      </c>
      <c r="B5" s="38">
        <f t="shared" ref="B5:M5" si="2">SUM(B25:B46)</f>
        <v>3</v>
      </c>
      <c r="C5" s="38">
        <f t="shared" si="2"/>
        <v>7</v>
      </c>
      <c r="D5" s="38">
        <f t="shared" si="2"/>
        <v>183</v>
      </c>
      <c r="E5" s="38">
        <f t="shared" si="2"/>
        <v>3</v>
      </c>
      <c r="F5" s="38">
        <f t="shared" si="2"/>
        <v>0</v>
      </c>
      <c r="G5" s="38">
        <f t="shared" si="2"/>
        <v>60</v>
      </c>
      <c r="H5" s="38">
        <f t="shared" si="2"/>
        <v>375</v>
      </c>
      <c r="I5" s="38">
        <f t="shared" si="2"/>
        <v>0</v>
      </c>
      <c r="J5" s="38">
        <f t="shared" si="2"/>
        <v>0</v>
      </c>
      <c r="K5" s="38">
        <f>SUM(K25:K46)</f>
        <v>350</v>
      </c>
      <c r="L5" s="38">
        <f t="shared" si="2"/>
        <v>0</v>
      </c>
      <c r="M5" s="41">
        <f t="shared" si="2"/>
        <v>122.5</v>
      </c>
      <c r="N5" s="40">
        <f t="shared" ref="N5:N34" si="3">SUM(B5:M5)</f>
        <v>1103.5</v>
      </c>
    </row>
    <row r="6" spans="1:14" ht="13.5" thickBot="1" x14ac:dyDescent="0.25">
      <c r="A6" s="33" t="s">
        <v>26</v>
      </c>
      <c r="B6" s="39">
        <f>B4-B5</f>
        <v>172.18</v>
      </c>
      <c r="C6" s="38">
        <f t="shared" ref="C6:M6" si="4">C4-C5</f>
        <v>343.2</v>
      </c>
      <c r="D6" s="38">
        <f t="shared" si="4"/>
        <v>-7.789999999999992</v>
      </c>
      <c r="E6" s="38">
        <f t="shared" si="4"/>
        <v>172.22</v>
      </c>
      <c r="F6" s="38">
        <f t="shared" si="4"/>
        <v>0.22</v>
      </c>
      <c r="G6" s="38">
        <f t="shared" si="4"/>
        <v>-59.79</v>
      </c>
      <c r="H6" s="38">
        <f t="shared" si="4"/>
        <v>-374.79</v>
      </c>
      <c r="I6" s="38">
        <f t="shared" si="4"/>
        <v>0.21</v>
      </c>
      <c r="J6" s="38">
        <f t="shared" si="4"/>
        <v>0.21</v>
      </c>
      <c r="K6" s="38">
        <f t="shared" si="4"/>
        <v>-349.81</v>
      </c>
      <c r="L6" s="38">
        <f t="shared" si="4"/>
        <v>0.19</v>
      </c>
      <c r="M6" s="41">
        <f t="shared" si="4"/>
        <v>-122.31</v>
      </c>
      <c r="N6" s="40">
        <f t="shared" si="3"/>
        <v>-226.05999999999989</v>
      </c>
    </row>
    <row r="7" spans="1:14" x14ac:dyDescent="0.2">
      <c r="A7" s="23" t="s">
        <v>32</v>
      </c>
      <c r="B7" s="21">
        <f>B54+B48*2+B17-B35</f>
        <v>57.17</v>
      </c>
      <c r="C7" s="22">
        <f t="shared" ref="C7:M7" si="5">B7+C48*2+C17-C35</f>
        <v>77.17</v>
      </c>
      <c r="D7" s="22">
        <f t="shared" si="5"/>
        <v>87.17</v>
      </c>
      <c r="E7" s="22">
        <f t="shared" si="5"/>
        <v>97.17</v>
      </c>
      <c r="F7" s="22">
        <f t="shared" si="5"/>
        <v>97.17</v>
      </c>
      <c r="G7" s="22">
        <f t="shared" si="5"/>
        <v>97.17</v>
      </c>
      <c r="H7" s="22">
        <f t="shared" si="5"/>
        <v>97.17</v>
      </c>
      <c r="I7" s="22">
        <f t="shared" si="5"/>
        <v>97.17</v>
      </c>
      <c r="J7" s="22">
        <f t="shared" si="5"/>
        <v>97.17</v>
      </c>
      <c r="K7" s="22">
        <f t="shared" si="5"/>
        <v>97.17</v>
      </c>
      <c r="L7" s="22">
        <f t="shared" si="5"/>
        <v>97.17</v>
      </c>
      <c r="M7" s="30">
        <f t="shared" si="5"/>
        <v>97.17</v>
      </c>
      <c r="N7" s="24">
        <f t="shared" ref="N7:N12" si="6">M7</f>
        <v>97.17</v>
      </c>
    </row>
    <row r="8" spans="1:14" x14ac:dyDescent="0.2">
      <c r="A8" s="33" t="s">
        <v>45</v>
      </c>
      <c r="B8" s="39">
        <f>B55+B18-B36</f>
        <v>1000</v>
      </c>
      <c r="C8" s="38">
        <f t="shared" ref="C8:M8" si="7">B8+C18-C36</f>
        <v>1000</v>
      </c>
      <c r="D8" s="38">
        <f t="shared" si="7"/>
        <v>1000</v>
      </c>
      <c r="E8" s="38">
        <f t="shared" si="7"/>
        <v>1000</v>
      </c>
      <c r="F8" s="38">
        <f t="shared" si="7"/>
        <v>1000</v>
      </c>
      <c r="G8" s="38">
        <f t="shared" si="7"/>
        <v>1000</v>
      </c>
      <c r="H8" s="38">
        <f t="shared" si="7"/>
        <v>1000</v>
      </c>
      <c r="I8" s="38">
        <f t="shared" si="7"/>
        <v>1000</v>
      </c>
      <c r="J8" s="38">
        <f t="shared" si="7"/>
        <v>1000</v>
      </c>
      <c r="K8" s="38">
        <f t="shared" si="7"/>
        <v>1000</v>
      </c>
      <c r="L8" s="38">
        <f t="shared" si="7"/>
        <v>1000</v>
      </c>
      <c r="M8" s="41">
        <f t="shared" si="7"/>
        <v>1000</v>
      </c>
      <c r="N8" s="43">
        <f t="shared" si="6"/>
        <v>1000</v>
      </c>
    </row>
    <row r="9" spans="1:14" x14ac:dyDescent="0.2">
      <c r="A9" s="33" t="s">
        <v>36</v>
      </c>
      <c r="B9" s="39">
        <f>B56+B19-B37</f>
        <v>630.66999999999996</v>
      </c>
      <c r="C9" s="38">
        <f t="shared" ref="C9:M9" si="8">B9+C19-C37</f>
        <v>630.66999999999996</v>
      </c>
      <c r="D9" s="38">
        <f t="shared" si="8"/>
        <v>630.66999999999996</v>
      </c>
      <c r="E9" s="38">
        <f t="shared" si="8"/>
        <v>630.66999999999996</v>
      </c>
      <c r="F9" s="38">
        <f t="shared" si="8"/>
        <v>630.66999999999996</v>
      </c>
      <c r="G9" s="38">
        <f t="shared" si="8"/>
        <v>630.66999999999996</v>
      </c>
      <c r="H9" s="38">
        <f t="shared" si="8"/>
        <v>630.66999999999996</v>
      </c>
      <c r="I9" s="38">
        <f t="shared" si="8"/>
        <v>630.66999999999996</v>
      </c>
      <c r="J9" s="38">
        <f t="shared" si="8"/>
        <v>630.66999999999996</v>
      </c>
      <c r="K9" s="38">
        <f t="shared" si="8"/>
        <v>630.66999999999996</v>
      </c>
      <c r="L9" s="38">
        <f t="shared" si="8"/>
        <v>630.66999999999996</v>
      </c>
      <c r="M9" s="41">
        <f t="shared" si="8"/>
        <v>630.66999999999996</v>
      </c>
      <c r="N9" s="43">
        <f t="shared" si="6"/>
        <v>630.66999999999996</v>
      </c>
    </row>
    <row r="10" spans="1:14" s="56" customFormat="1" x14ac:dyDescent="0.2">
      <c r="A10" s="9" t="s">
        <v>50</v>
      </c>
      <c r="B10" s="66">
        <f>B57+B20-B38</f>
        <v>1000</v>
      </c>
      <c r="C10" s="64">
        <f>B10+C20-C38</f>
        <v>1000</v>
      </c>
      <c r="D10" s="64">
        <f t="shared" ref="D10:M10" si="9">C10+D20-D38</f>
        <v>1000</v>
      </c>
      <c r="E10" s="64">
        <f t="shared" si="9"/>
        <v>1000</v>
      </c>
      <c r="F10" s="64">
        <f t="shared" si="9"/>
        <v>1000</v>
      </c>
      <c r="G10" s="64">
        <f t="shared" si="9"/>
        <v>1000</v>
      </c>
      <c r="H10" s="64">
        <f t="shared" si="9"/>
        <v>1000</v>
      </c>
      <c r="I10" s="64">
        <f t="shared" si="9"/>
        <v>1000</v>
      </c>
      <c r="J10" s="64">
        <f t="shared" si="9"/>
        <v>1000</v>
      </c>
      <c r="K10" s="64">
        <f t="shared" si="9"/>
        <v>1000</v>
      </c>
      <c r="L10" s="64">
        <f t="shared" si="9"/>
        <v>1000</v>
      </c>
      <c r="M10" s="64">
        <f t="shared" si="9"/>
        <v>1000</v>
      </c>
      <c r="N10" s="40">
        <f t="shared" si="6"/>
        <v>1000</v>
      </c>
    </row>
    <row r="11" spans="1:14" ht="13.5" thickBot="1" x14ac:dyDescent="0.25">
      <c r="A11" s="26" t="s">
        <v>33</v>
      </c>
      <c r="B11" s="27">
        <f t="shared" ref="B11:M11" si="10">B12-SUM(B7:B9)</f>
        <v>3254.1500000000005</v>
      </c>
      <c r="C11" s="28">
        <f t="shared" si="10"/>
        <v>3577.3500000000004</v>
      </c>
      <c r="D11" s="28">
        <f t="shared" si="10"/>
        <v>3559.5600000000004</v>
      </c>
      <c r="E11" s="28">
        <f t="shared" si="10"/>
        <v>3721.7800000000007</v>
      </c>
      <c r="F11" s="28">
        <f t="shared" si="10"/>
        <v>3722.0000000000009</v>
      </c>
      <c r="G11" s="28">
        <f t="shared" si="10"/>
        <v>3662.2100000000009</v>
      </c>
      <c r="H11" s="28">
        <f t="shared" si="10"/>
        <v>3287.420000000001</v>
      </c>
      <c r="I11" s="28">
        <f t="shared" si="10"/>
        <v>3287.630000000001</v>
      </c>
      <c r="J11" s="28">
        <f t="shared" si="10"/>
        <v>3287.8400000000011</v>
      </c>
      <c r="K11" s="28">
        <f t="shared" si="10"/>
        <v>2938.0300000000007</v>
      </c>
      <c r="L11" s="28">
        <f t="shared" si="10"/>
        <v>2938.2200000000003</v>
      </c>
      <c r="M11" s="31">
        <f t="shared" si="10"/>
        <v>2815.91</v>
      </c>
      <c r="N11" s="29">
        <f t="shared" si="6"/>
        <v>2815.91</v>
      </c>
    </row>
    <row r="12" spans="1:14" x14ac:dyDescent="0.2">
      <c r="A12" s="33" t="s">
        <v>15</v>
      </c>
      <c r="B12" s="39">
        <f>B3+B6</f>
        <v>4941.9900000000007</v>
      </c>
      <c r="C12" s="38">
        <f t="shared" ref="C12:L12" si="11">C3+C6</f>
        <v>5285.1900000000005</v>
      </c>
      <c r="D12" s="38">
        <f t="shared" si="11"/>
        <v>5277.4000000000005</v>
      </c>
      <c r="E12" s="38">
        <f t="shared" si="11"/>
        <v>5449.6200000000008</v>
      </c>
      <c r="F12" s="22">
        <f t="shared" si="11"/>
        <v>5449.8400000000011</v>
      </c>
      <c r="G12" s="38">
        <f t="shared" si="11"/>
        <v>5390.0500000000011</v>
      </c>
      <c r="H12" s="38">
        <f t="shared" si="11"/>
        <v>5015.2600000000011</v>
      </c>
      <c r="I12" s="38">
        <f t="shared" si="11"/>
        <v>5015.4700000000012</v>
      </c>
      <c r="J12" s="38">
        <f t="shared" si="11"/>
        <v>5015.6800000000012</v>
      </c>
      <c r="K12" s="38">
        <f t="shared" si="11"/>
        <v>4665.8700000000008</v>
      </c>
      <c r="L12" s="38">
        <f t="shared" si="11"/>
        <v>4666.0600000000004</v>
      </c>
      <c r="M12" s="41">
        <f>M3+M6</f>
        <v>4543.75</v>
      </c>
      <c r="N12" s="40">
        <f t="shared" si="6"/>
        <v>4543.75</v>
      </c>
    </row>
    <row r="13" spans="1:14" ht="13.5" thickBot="1" x14ac:dyDescent="0.25">
      <c r="A13" s="33"/>
      <c r="B13" s="36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/>
      <c r="N13" s="40"/>
    </row>
    <row r="14" spans="1:14" ht="13.5" thickBot="1" x14ac:dyDescent="0.25">
      <c r="A14" s="1" t="s">
        <v>16</v>
      </c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16"/>
      <c r="N14" s="20"/>
    </row>
    <row r="15" spans="1:14" x14ac:dyDescent="0.2">
      <c r="A15" s="33" t="s">
        <v>18</v>
      </c>
      <c r="B15" s="34">
        <v>175</v>
      </c>
      <c r="C15" s="34">
        <v>350</v>
      </c>
      <c r="D15" s="34">
        <v>175</v>
      </c>
      <c r="E15" s="34">
        <v>175</v>
      </c>
      <c r="F15" s="34"/>
      <c r="G15" s="46"/>
      <c r="H15" s="46"/>
      <c r="I15" s="47"/>
      <c r="J15" s="46"/>
      <c r="K15" s="46"/>
      <c r="L15" s="46"/>
      <c r="M15" s="48"/>
      <c r="N15" s="40">
        <f t="shared" si="3"/>
        <v>875</v>
      </c>
    </row>
    <row r="16" spans="1:14" x14ac:dyDescent="0.2">
      <c r="A16" s="33" t="s">
        <v>19</v>
      </c>
      <c r="B16" s="45"/>
      <c r="C16" s="46"/>
      <c r="D16" s="46"/>
      <c r="E16" s="46"/>
      <c r="F16" s="46"/>
      <c r="G16" s="46"/>
      <c r="H16" s="46"/>
      <c r="I16" s="47"/>
      <c r="J16" s="46"/>
      <c r="K16" s="46"/>
      <c r="L16" s="46"/>
      <c r="M16" s="48"/>
      <c r="N16" s="40">
        <f t="shared" si="3"/>
        <v>0</v>
      </c>
    </row>
    <row r="17" spans="1:14" x14ac:dyDescent="0.2">
      <c r="A17" s="33" t="s">
        <v>31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8"/>
      <c r="N17" s="40">
        <f t="shared" si="3"/>
        <v>0</v>
      </c>
    </row>
    <row r="18" spans="1:14" x14ac:dyDescent="0.2">
      <c r="A18" s="33" t="s">
        <v>44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8"/>
      <c r="N18" s="40">
        <f t="shared" si="3"/>
        <v>0</v>
      </c>
    </row>
    <row r="19" spans="1:14" x14ac:dyDescent="0.2">
      <c r="A19" s="33" t="s">
        <v>37</v>
      </c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8"/>
      <c r="N19" s="40">
        <f t="shared" si="3"/>
        <v>0</v>
      </c>
    </row>
    <row r="20" spans="1:14" s="56" customFormat="1" x14ac:dyDescent="0.2">
      <c r="A20" s="9" t="s">
        <v>50</v>
      </c>
      <c r="B20" s="53"/>
      <c r="C20" s="54"/>
      <c r="D20" s="54"/>
      <c r="E20" s="54"/>
      <c r="F20" s="54"/>
      <c r="G20" s="54"/>
      <c r="H20" s="80"/>
      <c r="I20" s="54"/>
      <c r="J20" s="54"/>
      <c r="K20" s="54"/>
      <c r="L20" s="54"/>
      <c r="M20" s="55"/>
      <c r="N20" s="40">
        <f t="shared" ref="N20" si="12">SUM(B20:M20)</f>
        <v>0</v>
      </c>
    </row>
    <row r="21" spans="1:14" x14ac:dyDescent="0.2">
      <c r="A21" s="33" t="s">
        <v>20</v>
      </c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8"/>
      <c r="N21" s="40">
        <f t="shared" si="3"/>
        <v>0</v>
      </c>
    </row>
    <row r="22" spans="1:14" x14ac:dyDescent="0.2">
      <c r="A22" s="33" t="s">
        <v>43</v>
      </c>
      <c r="B22" s="37">
        <v>0.18</v>
      </c>
      <c r="C22" s="35">
        <v>0.2</v>
      </c>
      <c r="D22" s="35">
        <v>0.21</v>
      </c>
      <c r="E22" s="35">
        <v>0.22</v>
      </c>
      <c r="F22" s="35">
        <v>0.22</v>
      </c>
      <c r="G22" s="35">
        <v>0.21</v>
      </c>
      <c r="H22" s="35">
        <v>0.21</v>
      </c>
      <c r="I22" s="35">
        <v>0.21</v>
      </c>
      <c r="J22" s="35">
        <v>0.21</v>
      </c>
      <c r="K22" s="35">
        <v>0.19</v>
      </c>
      <c r="L22" s="35">
        <v>0.19</v>
      </c>
      <c r="M22" s="35">
        <v>0.19</v>
      </c>
      <c r="N22" s="40">
        <f t="shared" si="3"/>
        <v>2.44</v>
      </c>
    </row>
    <row r="23" spans="1:14" ht="13.5" thickBot="1" x14ac:dyDescent="0.25">
      <c r="A23" s="33"/>
      <c r="B23" s="36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15"/>
      <c r="N23" s="40"/>
    </row>
    <row r="24" spans="1:14" ht="13.5" thickBot="1" x14ac:dyDescent="0.25">
      <c r="A24" s="1" t="s">
        <v>21</v>
      </c>
      <c r="B24" s="12"/>
      <c r="C24" s="4"/>
      <c r="D24" s="4"/>
      <c r="E24" s="4"/>
      <c r="F24" s="4"/>
      <c r="G24" s="4"/>
      <c r="H24" s="4"/>
      <c r="I24" s="4"/>
      <c r="J24" s="4"/>
      <c r="K24" s="4"/>
      <c r="L24" s="4"/>
      <c r="M24" s="16"/>
      <c r="N24" s="20"/>
    </row>
    <row r="25" spans="1:14" x14ac:dyDescent="0.2">
      <c r="A25" s="33" t="s">
        <v>22</v>
      </c>
      <c r="B25" s="45"/>
      <c r="C25" s="46"/>
      <c r="D25" s="46"/>
      <c r="E25" s="46"/>
      <c r="F25" s="46"/>
      <c r="G25" s="46"/>
      <c r="H25" s="46"/>
      <c r="I25" s="46"/>
      <c r="K25" s="46">
        <v>50</v>
      </c>
      <c r="L25" s="46"/>
      <c r="M25" s="48"/>
      <c r="N25" s="40">
        <f t="shared" si="3"/>
        <v>50</v>
      </c>
    </row>
    <row r="26" spans="1:14" x14ac:dyDescent="0.2">
      <c r="A26" s="9" t="s">
        <v>29</v>
      </c>
      <c r="B26" s="45"/>
      <c r="C26" s="46"/>
      <c r="D26" s="46"/>
      <c r="E26" s="46"/>
      <c r="F26" s="46"/>
      <c r="G26" s="46"/>
      <c r="H26" s="46"/>
      <c r="I26" s="46"/>
      <c r="K26" s="46">
        <v>250</v>
      </c>
      <c r="L26" s="46"/>
      <c r="M26" s="48"/>
      <c r="N26" s="40">
        <f t="shared" si="3"/>
        <v>250</v>
      </c>
    </row>
    <row r="27" spans="1:14" x14ac:dyDescent="0.2">
      <c r="A27" s="33" t="s">
        <v>23</v>
      </c>
      <c r="B27" s="45"/>
      <c r="C27" s="46"/>
      <c r="D27" s="46"/>
      <c r="E27" s="46"/>
      <c r="F27" s="46"/>
      <c r="G27" s="46">
        <v>60</v>
      </c>
      <c r="H27" s="46"/>
      <c r="I27" s="46"/>
      <c r="J27" s="46"/>
      <c r="K27" s="46"/>
      <c r="L27" s="46"/>
      <c r="M27" s="48"/>
      <c r="N27" s="40">
        <f t="shared" si="3"/>
        <v>60</v>
      </c>
    </row>
    <row r="28" spans="1:14" x14ac:dyDescent="0.2">
      <c r="A28" s="33" t="s">
        <v>49</v>
      </c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35">
        <f>N48*3.5</f>
        <v>122.5</v>
      </c>
      <c r="N28" s="40">
        <f t="shared" si="3"/>
        <v>122.5</v>
      </c>
    </row>
    <row r="29" spans="1:14" x14ac:dyDescent="0.2">
      <c r="A29" s="25" t="s">
        <v>35</v>
      </c>
      <c r="B29" s="45"/>
      <c r="C29" s="46"/>
      <c r="D29" s="34">
        <v>130</v>
      </c>
      <c r="E29" s="46"/>
      <c r="F29" s="46"/>
      <c r="G29" s="46"/>
      <c r="H29" s="46"/>
      <c r="I29" s="46"/>
      <c r="J29" s="46"/>
      <c r="K29" s="46"/>
      <c r="L29" s="46"/>
      <c r="M29" s="50"/>
      <c r="N29" s="40">
        <f t="shared" si="3"/>
        <v>130</v>
      </c>
    </row>
    <row r="30" spans="1:14" x14ac:dyDescent="0.2">
      <c r="A30" s="33" t="s">
        <v>24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8"/>
      <c r="N30" s="40">
        <f t="shared" si="3"/>
        <v>0</v>
      </c>
    </row>
    <row r="31" spans="1:14" x14ac:dyDescent="0.2">
      <c r="A31" s="33" t="s">
        <v>25</v>
      </c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8"/>
      <c r="N31" s="40">
        <f t="shared" si="3"/>
        <v>0</v>
      </c>
    </row>
    <row r="32" spans="1:14" x14ac:dyDescent="0.2">
      <c r="A32" s="9" t="s">
        <v>48</v>
      </c>
      <c r="B32" s="45"/>
      <c r="C32" s="46"/>
      <c r="D32" s="46"/>
      <c r="E32" s="46"/>
      <c r="F32" s="46"/>
      <c r="G32" s="46"/>
      <c r="H32" s="46">
        <v>375</v>
      </c>
      <c r="I32" s="46"/>
      <c r="J32" s="46"/>
      <c r="K32" s="46"/>
      <c r="L32" s="46"/>
      <c r="M32" s="48"/>
      <c r="N32" s="40">
        <f>SUM(B32:M32)</f>
        <v>375</v>
      </c>
    </row>
    <row r="33" spans="1:14" x14ac:dyDescent="0.2">
      <c r="A33" s="33" t="s">
        <v>30</v>
      </c>
      <c r="B33" s="34">
        <v>3</v>
      </c>
      <c r="C33" s="34">
        <v>7</v>
      </c>
      <c r="D33" s="34">
        <v>3</v>
      </c>
      <c r="E33" s="34">
        <v>3</v>
      </c>
      <c r="F33" s="34"/>
      <c r="G33" s="46"/>
      <c r="H33" s="46"/>
      <c r="I33" s="47"/>
      <c r="J33" s="46"/>
      <c r="K33" s="46"/>
      <c r="L33" s="46"/>
      <c r="M33" s="48"/>
      <c r="N33" s="40">
        <f t="shared" si="3"/>
        <v>16</v>
      </c>
    </row>
    <row r="34" spans="1:14" x14ac:dyDescent="0.2">
      <c r="A34" s="42" t="s">
        <v>34</v>
      </c>
      <c r="B34" s="45"/>
      <c r="C34" s="46"/>
      <c r="D34" s="46"/>
      <c r="E34" s="46"/>
      <c r="F34" s="46"/>
      <c r="G34" s="49"/>
      <c r="H34" s="46"/>
      <c r="I34" s="46"/>
      <c r="J34" s="46"/>
      <c r="K34" s="46"/>
      <c r="L34" s="46"/>
      <c r="M34" s="48"/>
      <c r="N34" s="40">
        <f t="shared" si="3"/>
        <v>0</v>
      </c>
    </row>
    <row r="35" spans="1:14" x14ac:dyDescent="0.2">
      <c r="A35" s="33" t="s">
        <v>31</v>
      </c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0">
        <f t="shared" ref="N35:N41" si="13">SUM(B35:M35)</f>
        <v>0</v>
      </c>
    </row>
    <row r="36" spans="1:14" x14ac:dyDescent="0.2">
      <c r="A36" s="33" t="s">
        <v>44</v>
      </c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0">
        <f t="shared" si="13"/>
        <v>0</v>
      </c>
    </row>
    <row r="37" spans="1:14" x14ac:dyDescent="0.2">
      <c r="A37" s="33" t="s">
        <v>37</v>
      </c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0">
        <f t="shared" si="13"/>
        <v>0</v>
      </c>
    </row>
    <row r="38" spans="1:14" s="56" customFormat="1" x14ac:dyDescent="0.2">
      <c r="A38" s="9" t="s">
        <v>50</v>
      </c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40">
        <f t="shared" si="13"/>
        <v>0</v>
      </c>
    </row>
    <row r="39" spans="1:14" x14ac:dyDescent="0.2">
      <c r="A39" s="96" t="s">
        <v>65</v>
      </c>
      <c r="B39" s="36"/>
      <c r="C39" s="34"/>
      <c r="D39" s="34">
        <v>50</v>
      </c>
      <c r="E39" s="34"/>
      <c r="F39" s="46"/>
      <c r="G39" s="46"/>
      <c r="H39" s="46"/>
      <c r="I39" s="46"/>
      <c r="J39" s="46"/>
      <c r="K39" s="46">
        <v>50</v>
      </c>
      <c r="L39" s="46"/>
      <c r="M39" s="48"/>
      <c r="N39" s="40">
        <f t="shared" si="13"/>
        <v>100</v>
      </c>
    </row>
    <row r="40" spans="1:14" x14ac:dyDescent="0.2">
      <c r="A40" s="33" t="s">
        <v>38</v>
      </c>
      <c r="B40" s="36"/>
      <c r="C40" s="34"/>
      <c r="D40" s="34"/>
      <c r="E40" s="34"/>
      <c r="F40" s="46"/>
      <c r="G40" s="46"/>
      <c r="H40" s="46"/>
      <c r="I40" s="46"/>
      <c r="J40" s="46"/>
      <c r="K40" s="46"/>
      <c r="L40" s="46"/>
      <c r="M40" s="48"/>
      <c r="N40" s="40">
        <f t="shared" si="13"/>
        <v>0</v>
      </c>
    </row>
    <row r="41" spans="1:14" x14ac:dyDescent="0.2">
      <c r="A41" s="33" t="s">
        <v>39</v>
      </c>
      <c r="B41" s="36"/>
      <c r="C41" s="34"/>
      <c r="D41" s="34"/>
      <c r="E41" s="34"/>
      <c r="F41" s="46"/>
      <c r="G41" s="46"/>
      <c r="H41" s="46"/>
      <c r="I41" s="46"/>
      <c r="J41" s="46"/>
      <c r="K41" s="46"/>
      <c r="L41" s="46"/>
      <c r="M41" s="48"/>
      <c r="N41" s="40">
        <f t="shared" si="13"/>
        <v>0</v>
      </c>
    </row>
    <row r="42" spans="1:14" x14ac:dyDescent="0.2">
      <c r="A42" s="33" t="s">
        <v>46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8"/>
      <c r="N42" s="40">
        <f>SUM(B42:M42)</f>
        <v>0</v>
      </c>
    </row>
    <row r="43" spans="1:14" x14ac:dyDescent="0.2">
      <c r="A43" s="33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8"/>
      <c r="N43" s="40"/>
    </row>
    <row r="44" spans="1:14" x14ac:dyDescent="0.2">
      <c r="A44" s="8" t="s">
        <v>28</v>
      </c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8"/>
      <c r="N44" s="40">
        <f>SUM(N45:N46)</f>
        <v>0</v>
      </c>
    </row>
    <row r="45" spans="1:14" x14ac:dyDescent="0.2">
      <c r="A45" s="33"/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8"/>
      <c r="N45" s="40">
        <f>SUM(B45:M45)</f>
        <v>0</v>
      </c>
    </row>
    <row r="46" spans="1:14" ht="13.5" thickBot="1" x14ac:dyDescent="0.25">
      <c r="A46" s="2"/>
      <c r="B46" s="13"/>
      <c r="C46" s="5"/>
      <c r="D46" s="5"/>
      <c r="E46" s="5"/>
      <c r="F46" s="5"/>
      <c r="G46" s="5"/>
      <c r="H46" s="5"/>
      <c r="I46" s="5"/>
      <c r="J46" s="5"/>
      <c r="K46" s="5"/>
      <c r="L46" s="5"/>
      <c r="M46" s="17"/>
      <c r="N46" s="7"/>
    </row>
    <row r="47" spans="1:14" ht="13.5" thickTop="1" x14ac:dyDescent="0.2"/>
    <row r="48" spans="1:14" x14ac:dyDescent="0.2">
      <c r="A48" s="94" t="s">
        <v>66</v>
      </c>
      <c r="B48" s="47">
        <v>15</v>
      </c>
      <c r="C48" s="47">
        <v>10</v>
      </c>
      <c r="D48" s="47">
        <v>5</v>
      </c>
      <c r="E48" s="47">
        <v>5</v>
      </c>
      <c r="F48" s="47"/>
      <c r="G48" s="47"/>
      <c r="H48" s="47"/>
      <c r="I48" s="47"/>
      <c r="J48" s="47"/>
      <c r="K48" s="47"/>
      <c r="L48" s="47"/>
      <c r="M48" s="47"/>
      <c r="N48" s="10">
        <f>SUM(B48:M48)</f>
        <v>35</v>
      </c>
    </row>
    <row r="49" spans="1:14" x14ac:dyDescent="0.2">
      <c r="B49" s="47"/>
      <c r="C49" s="47"/>
      <c r="D49" s="47"/>
      <c r="E49" s="47"/>
      <c r="F49" s="47"/>
      <c r="G49" s="47"/>
      <c r="H49" s="47"/>
      <c r="I49" s="47"/>
      <c r="J49" s="51"/>
      <c r="K49" s="47"/>
      <c r="L49" s="47"/>
      <c r="M49" s="47"/>
      <c r="N49" s="10"/>
    </row>
    <row r="50" spans="1:14" x14ac:dyDescent="0.2">
      <c r="B50" s="47"/>
      <c r="C50" s="47"/>
      <c r="D50" s="47"/>
      <c r="E50" s="47"/>
      <c r="F50" s="47"/>
      <c r="G50" s="47"/>
      <c r="H50" s="47"/>
      <c r="I50" s="47"/>
      <c r="J50" s="51"/>
      <c r="K50" s="47"/>
      <c r="L50" s="47"/>
      <c r="M50" s="47"/>
      <c r="N50" s="10"/>
    </row>
    <row r="53" spans="1:14" s="44" customFormat="1" ht="13.5" hidden="1" customHeight="1" thickTop="1" x14ac:dyDescent="0.2">
      <c r="A53" s="44" t="s">
        <v>40</v>
      </c>
      <c r="B53" s="90">
        <v>4769.8100000000004</v>
      </c>
    </row>
    <row r="54" spans="1:14" ht="12.75" hidden="1" customHeight="1" x14ac:dyDescent="0.2">
      <c r="A54" s="32" t="s">
        <v>41</v>
      </c>
      <c r="B54" s="56">
        <v>27.17</v>
      </c>
    </row>
    <row r="55" spans="1:14" ht="12.75" hidden="1" customHeight="1" x14ac:dyDescent="0.2">
      <c r="A55" s="32" t="s">
        <v>42</v>
      </c>
      <c r="B55" s="56">
        <v>1000</v>
      </c>
    </row>
    <row r="56" spans="1:14" ht="12.75" hidden="1" customHeight="1" x14ac:dyDescent="0.2">
      <c r="A56" s="32" t="s">
        <v>47</v>
      </c>
      <c r="B56" s="56">
        <v>630.66999999999996</v>
      </c>
    </row>
    <row r="57" spans="1:14" s="56" customFormat="1" ht="12.75" hidden="1" customHeight="1" x14ac:dyDescent="0.2">
      <c r="A57" s="56" t="s">
        <v>61</v>
      </c>
      <c r="B57" s="56">
        <v>1000</v>
      </c>
    </row>
  </sheetData>
  <mergeCells count="1">
    <mergeCell ref="A1:N1"/>
  </mergeCells>
  <hyperlinks>
    <hyperlink ref="A29" r:id="rId1" display="www.ksaacf.org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KSAACF</vt:lpstr>
      <vt:lpstr>KSAACF Projected Budget</vt:lpstr>
    </vt:vector>
  </TitlesOfParts>
  <Company>A.E.K.D.B.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L. Patch</dc:creator>
  <cp:lastModifiedBy>Richard L. Patch</cp:lastModifiedBy>
  <cp:lastPrinted>2008-03-05T20:43:13Z</cp:lastPrinted>
  <dcterms:created xsi:type="dcterms:W3CDTF">2001-09-06T23:27:07Z</dcterms:created>
  <dcterms:modified xsi:type="dcterms:W3CDTF">2015-01-05T13:20:58Z</dcterms:modified>
</cp:coreProperties>
</file>