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035"/>
  </bookViews>
  <sheets>
    <sheet name="KSAACF" sheetId="1" r:id="rId1"/>
    <sheet name="KSAACF Projected Budget" sheetId="4" r:id="rId2"/>
  </sheets>
  <calcPr calcId="145621"/>
</workbook>
</file>

<file path=xl/calcChain.xml><?xml version="1.0" encoding="utf-8"?>
<calcChain xmlns="http://schemas.openxmlformats.org/spreadsheetml/2006/main">
  <c r="M27" i="1" l="1"/>
  <c r="B3" i="4" l="1"/>
  <c r="N16" i="1" l="1"/>
  <c r="N18" i="4" l="1"/>
  <c r="G5" i="1" l="1"/>
  <c r="N45" i="1"/>
  <c r="N14" i="1"/>
  <c r="N36" i="1"/>
  <c r="K5" i="1"/>
  <c r="N31" i="1"/>
  <c r="N40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5" i="4"/>
  <c r="B3" i="1"/>
  <c r="M4" i="1"/>
  <c r="N43" i="1"/>
  <c r="N19" i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B4" i="1"/>
  <c r="B8" i="1"/>
  <c r="C8" i="1" s="1"/>
  <c r="D8" i="1" s="1"/>
  <c r="N30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9" i="4"/>
  <c r="N45" i="4"/>
  <c r="M26" i="4" s="1"/>
  <c r="N42" i="4"/>
  <c r="N41" i="4" s="1"/>
  <c r="N38" i="4"/>
  <c r="N37" i="4"/>
  <c r="N36" i="4"/>
  <c r="N34" i="4"/>
  <c r="N33" i="4"/>
  <c r="N32" i="4"/>
  <c r="N31" i="4"/>
  <c r="N29" i="4"/>
  <c r="N28" i="4"/>
  <c r="N27" i="4"/>
  <c r="N25" i="4"/>
  <c r="N24" i="4"/>
  <c r="N23" i="4"/>
  <c r="N20" i="4"/>
  <c r="N19" i="4"/>
  <c r="N17" i="4"/>
  <c r="N16" i="4"/>
  <c r="N15" i="4"/>
  <c r="N14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8" i="1"/>
  <c r="N39" i="1"/>
  <c r="N38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8" i="1"/>
  <c r="N44" i="1"/>
  <c r="C5" i="1"/>
  <c r="N37" i="1"/>
  <c r="N17" i="1"/>
  <c r="N34" i="1"/>
  <c r="N33" i="1"/>
  <c r="N25" i="1"/>
  <c r="N30" i="1"/>
  <c r="N29" i="1"/>
  <c r="N26" i="1"/>
  <c r="N24" i="1"/>
  <c r="N21" i="1"/>
  <c r="N20" i="1"/>
  <c r="N15" i="1"/>
  <c r="N35" i="1" l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1" i="4" s="1"/>
  <c r="B10" i="4" s="1"/>
  <c r="B6" i="1"/>
  <c r="B11" i="1" s="1"/>
  <c r="B10" i="1" s="1"/>
  <c r="D6" i="4"/>
  <c r="F6" i="4"/>
  <c r="H6" i="4"/>
  <c r="J6" i="4"/>
  <c r="L6" i="4"/>
  <c r="E6" i="4"/>
  <c r="N7" i="4"/>
  <c r="N26" i="4"/>
  <c r="M5" i="4"/>
  <c r="N5" i="4" s="1"/>
  <c r="N4" i="4"/>
  <c r="J6" i="1"/>
  <c r="D6" i="1"/>
  <c r="N28" i="1"/>
  <c r="I6" i="1"/>
  <c r="G6" i="1"/>
  <c r="N32" i="1"/>
  <c r="K6" i="1"/>
  <c r="L6" i="1"/>
  <c r="N27" i="1"/>
  <c r="M5" i="1"/>
  <c r="N4" i="1" l="1"/>
  <c r="C3" i="1"/>
  <c r="C11" i="1" s="1"/>
  <c r="C10" i="1" s="1"/>
  <c r="M6" i="4"/>
  <c r="N6" i="4" s="1"/>
  <c r="C3" i="4"/>
  <c r="C11" i="4" s="1"/>
  <c r="M6" i="1"/>
  <c r="N6" i="1" s="1"/>
  <c r="N5" i="1"/>
  <c r="D3" i="1" l="1"/>
  <c r="D11" i="1" s="1"/>
  <c r="D10" i="1" s="1"/>
  <c r="C10" i="4"/>
  <c r="D3" i="4"/>
  <c r="D11" i="4" s="1"/>
  <c r="E3" i="1" l="1"/>
  <c r="E11" i="1" s="1"/>
  <c r="D10" i="4"/>
  <c r="E3" i="4"/>
  <c r="E11" i="4" s="1"/>
  <c r="E10" i="1" l="1"/>
  <c r="F3" i="1"/>
  <c r="F11" i="1" s="1"/>
  <c r="E10" i="4"/>
  <c r="F3" i="4"/>
  <c r="F11" i="4" s="1"/>
  <c r="G3" i="1" l="1"/>
  <c r="G11" i="1" s="1"/>
  <c r="G10" i="1" s="1"/>
  <c r="F10" i="1"/>
  <c r="F10" i="4"/>
  <c r="G3" i="4"/>
  <c r="G11" i="4" s="1"/>
  <c r="H3" i="1" l="1"/>
  <c r="H11" i="1" s="1"/>
  <c r="H10" i="1" s="1"/>
  <c r="G10" i="4"/>
  <c r="H3" i="4"/>
  <c r="H11" i="4" s="1"/>
  <c r="I3" i="1" l="1"/>
  <c r="I11" i="1" s="1"/>
  <c r="I10" i="1" s="1"/>
  <c r="H10" i="4"/>
  <c r="I3" i="4"/>
  <c r="I11" i="4" s="1"/>
  <c r="J3" i="1" l="1"/>
  <c r="J11" i="1" s="1"/>
  <c r="J10" i="1" s="1"/>
  <c r="I10" i="4"/>
  <c r="J3" i="4"/>
  <c r="J11" i="4" s="1"/>
  <c r="K3" i="1" l="1"/>
  <c r="K11" i="1" s="1"/>
  <c r="K10" i="1" s="1"/>
  <c r="J10" i="4"/>
  <c r="K3" i="4"/>
  <c r="K11" i="4" s="1"/>
  <c r="L3" i="1" l="1"/>
  <c r="L11" i="1" s="1"/>
  <c r="L10" i="1" s="1"/>
  <c r="K10" i="4"/>
  <c r="L3" i="4"/>
  <c r="L11" i="4" s="1"/>
  <c r="M3" i="1" l="1"/>
  <c r="M11" i="1" s="1"/>
  <c r="M10" i="1" s="1"/>
  <c r="N10" i="1" s="1"/>
  <c r="L10" i="4"/>
  <c r="M3" i="4"/>
  <c r="M11" i="4" s="1"/>
  <c r="N11" i="1" l="1"/>
  <c r="N11" i="4"/>
  <c r="M10" i="4"/>
  <c r="N10" i="4" s="1"/>
</calcChain>
</file>

<file path=xl/comments1.xml><?xml version="1.0" encoding="utf-8"?>
<comments xmlns="http://schemas.openxmlformats.org/spreadsheetml/2006/main">
  <authors>
    <author>Patch, Richard-P55447</author>
  </authors>
  <commentList>
    <comment ref="C48" authorId="0">
      <text>
        <r>
          <rPr>
            <sz val="9"/>
            <color indexed="81"/>
            <rFont val="Tahoma"/>
            <family val="2"/>
          </rPr>
          <t>Fall 2016 graduating brothers receive first year dues free.</t>
        </r>
      </text>
    </comment>
    <comment ref="F48" authorId="0">
      <text>
        <r>
          <rPr>
            <sz val="9"/>
            <color indexed="81"/>
            <rFont val="Tahoma"/>
            <family val="2"/>
          </rPr>
          <t>Spring 2017 graduating brothers receive first year dues free.</t>
        </r>
      </text>
    </comment>
  </commentList>
</comments>
</file>

<file path=xl/sharedStrings.xml><?xml version="1.0" encoding="utf-8"?>
<sst xmlns="http://schemas.openxmlformats.org/spreadsheetml/2006/main" count="131" uniqueCount="64">
  <si>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</si>
  <si>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</si>
  <si>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</si>
  <si>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</si>
  <si>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</si>
  <si>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</si>
  <si>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</si>
  <si>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</si>
  <si>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</si>
  <si>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</si>
  <si>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</si>
  <si>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</si>
  <si>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</si>
  <si>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</si>
  <si>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</si>
  <si>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</si>
  <si>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</si>
  <si>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</si>
  <si>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</si>
  <si>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</si>
  <si>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</si>
  <si>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</si>
  <si>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</si>
  <si>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</si>
  <si>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</si>
  <si>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</si>
  <si>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</si>
  <si>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</si>
  <si>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</si>
  <si>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</si>
  <si>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</si>
  <si>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</si>
  <si>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</si>
  <si>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</si>
  <si>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10-Year Plaques (0)</t>
  </si>
  <si>
    <t>Website (ksaacf.org)</t>
  </si>
  <si>
    <t>Anniversary</t>
  </si>
  <si>
    <t>Hall of Fame Plaques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</si>
  <si>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</si>
  <si>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</si>
  <si>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</si>
  <si>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</si>
  <si>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</si>
  <si>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</si>
  <si>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</si>
  <si>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</si>
  <si>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</si>
  <si>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</si>
  <si>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</si>
  <si>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</si>
  <si>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</si>
  <si>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</si>
  <si>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</si>
  <si>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</si>
  <si>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</si>
  <si>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</si>
  <si>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</si>
  <si>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</si>
  <si>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Decals</t>
  </si>
  <si>
    <t>Dues Discount (3 yrs)</t>
  </si>
  <si>
    <t>Stamps</t>
  </si>
  <si>
    <t>Est. Members</t>
  </si>
  <si>
    <t>2017 Members</t>
  </si>
  <si>
    <t>KSAACF 2017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</si>
</sst>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Font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2" xfId="0" applyFill="1" applyBorder="1"/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2" xfId="0" applyFont="1" applyFill="1" applyBorder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2" fontId="3" fillId="0" borderId="12" xfId="0" applyNumberFormat="1" applyFont="1" applyBorder="1" applyAlignment="1">
      <alignment horizontal="right"/>
    </xf>
    <xf numFmtId="4" fontId="3" fillId="0" borderId="0" xfId="0" applyNumberFormat="1" applyFont="1"/>
    <xf numFmtId="2" fontId="3" fillId="0" borderId="9" xfId="0" applyNumberFormat="1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NumberFormat="1" applyFont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3"/>
  <sheetViews>
    <sheetView tabSelected="1" workbookViewId="0">
      <selection sqref="A1:N1"/>
    </sheetView>
  </sheetViews>
  <sheetFormatPr defaultRowHeight="12.75" x14ac:dyDescent="0.2"/>
  <cols>
    <col min="1" max="1" width="19.28515625" style="55" bestFit="1" customWidth="1"/>
    <col min="2" max="14" width="8.5703125" style="55" customWidth="1"/>
    <col min="15" max="16384" width="9.140625" style="55"/>
  </cols>
  <sheetData>
    <row r="1" spans="1:31" ht="19.5" thickTop="1" thickBot="1" x14ac:dyDescent="0.3">
      <c r="A1" s="97" t="s">
        <v>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3.5" thickBot="1" x14ac:dyDescent="0.25">
      <c r="A2" s="59" t="s">
        <v>17</v>
      </c>
      <c r="B2" s="91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1" t="s">
        <v>12</v>
      </c>
      <c r="N2" s="6" t="s">
        <v>27</v>
      </c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x14ac:dyDescent="0.2">
      <c r="A3" s="9" t="s">
        <v>0</v>
      </c>
      <c r="B3" s="18">
        <f>B60</f>
        <v>4922.6000000000004</v>
      </c>
      <c r="C3" s="62">
        <f t="shared" ref="C3:M3" si="0">B11</f>
        <v>5120.6500000000005</v>
      </c>
      <c r="D3" s="62">
        <f t="shared" si="0"/>
        <v>5593.68</v>
      </c>
      <c r="E3" s="62">
        <f t="shared" si="0"/>
        <v>5865.34</v>
      </c>
      <c r="F3" s="62">
        <f t="shared" si="0"/>
        <v>5865.58</v>
      </c>
      <c r="G3" s="62">
        <f t="shared" si="0"/>
        <v>5865.83</v>
      </c>
      <c r="H3" s="62">
        <f t="shared" si="0"/>
        <v>5956.87</v>
      </c>
      <c r="I3" s="62">
        <f t="shared" si="0"/>
        <v>5990.8</v>
      </c>
      <c r="J3" s="62">
        <f t="shared" si="0"/>
        <v>5991.05</v>
      </c>
      <c r="K3" s="66">
        <f t="shared" si="0"/>
        <v>5691.29</v>
      </c>
      <c r="L3" s="62">
        <f t="shared" si="0"/>
        <v>5691.53</v>
      </c>
      <c r="M3" s="63">
        <f t="shared" si="0"/>
        <v>6114.88</v>
      </c>
      <c r="N3" s="19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</row>
    <row r="4" spans="1:31" x14ac:dyDescent="0.2">
      <c r="A4" s="9" t="s">
        <v>13</v>
      </c>
      <c r="B4" s="64">
        <f t="shared" ref="B4:M4" si="1">SUM(B14:B22)</f>
        <v>210.21</v>
      </c>
      <c r="C4" s="62">
        <f t="shared" si="1"/>
        <v>570.21</v>
      </c>
      <c r="D4" s="62">
        <f t="shared" si="1"/>
        <v>350.24</v>
      </c>
      <c r="E4" s="62">
        <f t="shared" si="1"/>
        <v>0.24</v>
      </c>
      <c r="F4" s="62">
        <f t="shared" si="1"/>
        <v>0.25</v>
      </c>
      <c r="G4" s="62">
        <f t="shared" si="1"/>
        <v>175.24</v>
      </c>
      <c r="H4" s="62">
        <f t="shared" si="1"/>
        <v>35.25</v>
      </c>
      <c r="I4" s="62">
        <f t="shared" si="1"/>
        <v>0.25</v>
      </c>
      <c r="J4" s="62">
        <f t="shared" si="1"/>
        <v>0.24</v>
      </c>
      <c r="K4" s="62">
        <f t="shared" si="1"/>
        <v>0.24</v>
      </c>
      <c r="L4" s="62">
        <f t="shared" si="1"/>
        <v>435.25</v>
      </c>
      <c r="M4" s="63">
        <f t="shared" si="1"/>
        <v>275.27</v>
      </c>
      <c r="N4" s="39">
        <f>SUM(B4:M4)</f>
        <v>2052.8900000000003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</row>
    <row r="5" spans="1:31" x14ac:dyDescent="0.2">
      <c r="A5" s="9" t="s">
        <v>14</v>
      </c>
      <c r="B5" s="64">
        <f>SUM(B23:B44)</f>
        <v>12.16</v>
      </c>
      <c r="C5" s="62">
        <f t="shared" ref="C5:M5" si="2">SUM(C24:C46)</f>
        <v>97.18</v>
      </c>
      <c r="D5" s="62">
        <f t="shared" si="2"/>
        <v>78.58</v>
      </c>
      <c r="E5" s="62">
        <f t="shared" si="2"/>
        <v>0</v>
      </c>
      <c r="F5" s="62">
        <f t="shared" si="2"/>
        <v>0</v>
      </c>
      <c r="G5" s="62">
        <f t="shared" si="2"/>
        <v>84.2</v>
      </c>
      <c r="H5" s="62">
        <f t="shared" si="2"/>
        <v>1.32</v>
      </c>
      <c r="I5" s="62">
        <f t="shared" si="2"/>
        <v>0</v>
      </c>
      <c r="J5" s="62">
        <f t="shared" si="2"/>
        <v>300</v>
      </c>
      <c r="K5" s="62">
        <f t="shared" si="2"/>
        <v>0</v>
      </c>
      <c r="L5" s="62">
        <f t="shared" si="2"/>
        <v>11.9</v>
      </c>
      <c r="M5" s="63">
        <f t="shared" si="2"/>
        <v>307.87</v>
      </c>
      <c r="N5" s="39">
        <f t="shared" ref="N5:N33" si="3">SUM(B5:M5)</f>
        <v>893.21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</row>
    <row r="6" spans="1:31" ht="13.5" thickBot="1" x14ac:dyDescent="0.25">
      <c r="A6" s="9" t="s">
        <v>26</v>
      </c>
      <c r="B6" s="64">
        <f>B4-B5</f>
        <v>198.05</v>
      </c>
      <c r="C6" s="62">
        <f t="shared" ref="C6:M6" si="4">C4-C5</f>
        <v>473.03000000000003</v>
      </c>
      <c r="D6" s="62">
        <f t="shared" si="4"/>
        <v>271.66000000000003</v>
      </c>
      <c r="E6" s="62">
        <f t="shared" si="4"/>
        <v>0.24</v>
      </c>
      <c r="F6" s="62">
        <f t="shared" si="4"/>
        <v>0.25</v>
      </c>
      <c r="G6" s="62">
        <f t="shared" si="4"/>
        <v>91.04</v>
      </c>
      <c r="H6" s="62">
        <f t="shared" si="4"/>
        <v>33.93</v>
      </c>
      <c r="I6" s="62">
        <f t="shared" si="4"/>
        <v>0.25</v>
      </c>
      <c r="J6" s="62">
        <f t="shared" si="4"/>
        <v>-299.76</v>
      </c>
      <c r="K6" s="62">
        <f t="shared" si="4"/>
        <v>0.24</v>
      </c>
      <c r="L6" s="62">
        <f t="shared" si="4"/>
        <v>423.35</v>
      </c>
      <c r="M6" s="63">
        <f t="shared" si="4"/>
        <v>-32.600000000000023</v>
      </c>
      <c r="N6" s="39">
        <f t="shared" si="3"/>
        <v>1159.6800000000003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</row>
    <row r="7" spans="1:31" x14ac:dyDescent="0.2">
      <c r="A7" s="65" t="s">
        <v>32</v>
      </c>
      <c r="B7" s="18">
        <f>B61+B48*2+B17-B34</f>
        <v>299.17</v>
      </c>
      <c r="C7" s="66">
        <f t="shared" ref="C7:M7" si="5">B7+C48*2+C17-C34</f>
        <v>345.17</v>
      </c>
      <c r="D7" s="66">
        <f t="shared" si="5"/>
        <v>353.17</v>
      </c>
      <c r="E7" s="66">
        <f t="shared" si="5"/>
        <v>353.17</v>
      </c>
      <c r="F7" s="66">
        <f t="shared" si="5"/>
        <v>379.17</v>
      </c>
      <c r="G7" s="66">
        <f t="shared" si="5"/>
        <v>383.17</v>
      </c>
      <c r="H7" s="66">
        <f t="shared" si="5"/>
        <v>383.17</v>
      </c>
      <c r="I7" s="66">
        <f t="shared" si="5"/>
        <v>383.17</v>
      </c>
      <c r="J7" s="66">
        <f t="shared" si="5"/>
        <v>383.17</v>
      </c>
      <c r="K7" s="66">
        <f t="shared" si="5"/>
        <v>383.17</v>
      </c>
      <c r="L7" s="66">
        <f t="shared" si="5"/>
        <v>385.17</v>
      </c>
      <c r="M7" s="67">
        <f t="shared" si="5"/>
        <v>389.17</v>
      </c>
      <c r="N7" s="24">
        <f t="shared" ref="N7:N11" si="6">M7</f>
        <v>389.17</v>
      </c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</row>
    <row r="8" spans="1:31" x14ac:dyDescent="0.2">
      <c r="A8" s="9" t="s">
        <v>43</v>
      </c>
      <c r="B8" s="64">
        <f>B62+B18-B35</f>
        <v>549.01</v>
      </c>
      <c r="C8" s="62">
        <f t="shared" ref="C8:M8" si="7">B8+C18-C35</f>
        <v>599.01</v>
      </c>
      <c r="D8" s="62">
        <f t="shared" si="7"/>
        <v>599.01</v>
      </c>
      <c r="E8" s="62">
        <f t="shared" si="7"/>
        <v>599.01</v>
      </c>
      <c r="F8" s="62">
        <f t="shared" si="7"/>
        <v>599.01</v>
      </c>
      <c r="G8" s="62">
        <f t="shared" si="7"/>
        <v>599.01</v>
      </c>
      <c r="H8" s="62">
        <f t="shared" si="7"/>
        <v>599.01</v>
      </c>
      <c r="I8" s="62">
        <f t="shared" si="7"/>
        <v>599.01</v>
      </c>
      <c r="J8" s="62">
        <f t="shared" si="7"/>
        <v>599.01</v>
      </c>
      <c r="K8" s="62">
        <f t="shared" si="7"/>
        <v>599.01</v>
      </c>
      <c r="L8" s="62">
        <f t="shared" si="7"/>
        <v>599.01</v>
      </c>
      <c r="M8" s="63">
        <f t="shared" si="7"/>
        <v>509.01</v>
      </c>
      <c r="N8" s="42">
        <f t="shared" si="6"/>
        <v>509.01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</row>
    <row r="9" spans="1:31" x14ac:dyDescent="0.2">
      <c r="A9" s="9" t="s">
        <v>47</v>
      </c>
      <c r="B9" s="64">
        <f>B63+B19-B36</f>
        <v>1000</v>
      </c>
      <c r="C9" s="62">
        <f t="shared" ref="C9:M9" si="8">B9+C19-C36</f>
        <v>1000</v>
      </c>
      <c r="D9" s="62">
        <f t="shared" si="8"/>
        <v>1000</v>
      </c>
      <c r="E9" s="62">
        <f t="shared" si="8"/>
        <v>1000</v>
      </c>
      <c r="F9" s="62">
        <f t="shared" si="8"/>
        <v>1000</v>
      </c>
      <c r="G9" s="62">
        <f t="shared" si="8"/>
        <v>1000</v>
      </c>
      <c r="H9" s="62">
        <f t="shared" si="8"/>
        <v>1000</v>
      </c>
      <c r="I9" s="62">
        <f t="shared" si="8"/>
        <v>1000</v>
      </c>
      <c r="J9" s="62">
        <f t="shared" si="8"/>
        <v>1000</v>
      </c>
      <c r="K9" s="62">
        <f t="shared" si="8"/>
        <v>1000</v>
      </c>
      <c r="L9" s="62">
        <f t="shared" si="8"/>
        <v>1000</v>
      </c>
      <c r="M9" s="63">
        <f t="shared" si="8"/>
        <v>1000</v>
      </c>
      <c r="N9" s="39">
        <f t="shared" si="6"/>
        <v>1000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</row>
    <row r="10" spans="1:31" ht="13.5" thickBot="1" x14ac:dyDescent="0.25">
      <c r="A10" s="68" t="s">
        <v>33</v>
      </c>
      <c r="B10" s="92">
        <f t="shared" ref="B10:M10" si="9">B11-SUM(B7:B9)</f>
        <v>3272.4700000000003</v>
      </c>
      <c r="C10" s="69">
        <f t="shared" si="9"/>
        <v>3649.5</v>
      </c>
      <c r="D10" s="69">
        <f t="shared" si="9"/>
        <v>3913.16</v>
      </c>
      <c r="E10" s="69">
        <f t="shared" si="9"/>
        <v>3913.3999999999996</v>
      </c>
      <c r="F10" s="69">
        <f t="shared" si="9"/>
        <v>3887.6499999999996</v>
      </c>
      <c r="G10" s="69">
        <f t="shared" si="9"/>
        <v>3974.6899999999996</v>
      </c>
      <c r="H10" s="69">
        <f t="shared" si="9"/>
        <v>4008.62</v>
      </c>
      <c r="I10" s="69">
        <f t="shared" si="9"/>
        <v>4008.87</v>
      </c>
      <c r="J10" s="69">
        <f t="shared" si="9"/>
        <v>3709.1099999999997</v>
      </c>
      <c r="K10" s="69">
        <f t="shared" si="9"/>
        <v>3709.3499999999995</v>
      </c>
      <c r="L10" s="69">
        <f t="shared" si="9"/>
        <v>4130.7</v>
      </c>
      <c r="M10" s="85">
        <f t="shared" si="9"/>
        <v>4184.0999999999995</v>
      </c>
      <c r="N10" s="84">
        <f t="shared" si="6"/>
        <v>4184.0999999999995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</row>
    <row r="11" spans="1:31" x14ac:dyDescent="0.2">
      <c r="A11" s="9" t="s">
        <v>15</v>
      </c>
      <c r="B11" s="64">
        <f t="shared" ref="B11:M11" si="10">B3+B6</f>
        <v>5120.6500000000005</v>
      </c>
      <c r="C11" s="62">
        <f t="shared" si="10"/>
        <v>5593.68</v>
      </c>
      <c r="D11" s="62">
        <f t="shared" si="10"/>
        <v>5865.34</v>
      </c>
      <c r="E11" s="62">
        <f t="shared" si="10"/>
        <v>5865.58</v>
      </c>
      <c r="F11" s="66">
        <f t="shared" si="10"/>
        <v>5865.83</v>
      </c>
      <c r="G11" s="62">
        <f t="shared" si="10"/>
        <v>5956.87</v>
      </c>
      <c r="H11" s="62">
        <f t="shared" si="10"/>
        <v>5990.8</v>
      </c>
      <c r="I11" s="62">
        <f t="shared" si="10"/>
        <v>5991.05</v>
      </c>
      <c r="J11" s="62">
        <f t="shared" si="10"/>
        <v>5691.29</v>
      </c>
      <c r="K11" s="62">
        <f t="shared" si="10"/>
        <v>5691.53</v>
      </c>
      <c r="L11" s="62">
        <f t="shared" si="10"/>
        <v>6114.88</v>
      </c>
      <c r="M11" s="63">
        <f t="shared" si="10"/>
        <v>6082.28</v>
      </c>
      <c r="N11" s="39">
        <f t="shared" si="6"/>
        <v>6082.28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</row>
    <row r="12" spans="1:31" ht="13.5" thickBot="1" x14ac:dyDescent="0.25">
      <c r="A12" s="9"/>
      <c r="B12" s="93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39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</row>
    <row r="13" spans="1:31" ht="13.5" thickBot="1" x14ac:dyDescent="0.25">
      <c r="A13" s="59" t="s">
        <v>16</v>
      </c>
      <c r="B13" s="9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20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</row>
    <row r="14" spans="1:31" x14ac:dyDescent="0.2">
      <c r="A14" s="9" t="s">
        <v>18</v>
      </c>
      <c r="B14" s="52">
        <v>210</v>
      </c>
      <c r="C14" s="53">
        <v>490</v>
      </c>
      <c r="D14" s="53">
        <v>350</v>
      </c>
      <c r="E14" s="53"/>
      <c r="F14" s="53"/>
      <c r="G14" s="53">
        <v>175</v>
      </c>
      <c r="H14" s="53">
        <v>35</v>
      </c>
      <c r="I14" s="74"/>
      <c r="J14" s="53"/>
      <c r="K14" s="53"/>
      <c r="L14" s="53">
        <v>435</v>
      </c>
      <c r="M14" s="54">
        <v>275</v>
      </c>
      <c r="N14" s="39">
        <f t="shared" si="3"/>
        <v>1970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</row>
    <row r="15" spans="1:31" x14ac:dyDescent="0.2">
      <c r="A15" s="9" t="s">
        <v>19</v>
      </c>
      <c r="B15" s="52"/>
      <c r="C15" s="53">
        <v>15</v>
      </c>
      <c r="D15" s="53"/>
      <c r="E15" s="53"/>
      <c r="F15" s="53"/>
      <c r="G15" s="53"/>
      <c r="H15" s="53"/>
      <c r="I15" s="74"/>
      <c r="J15" s="53"/>
      <c r="K15" s="53"/>
      <c r="L15" s="53"/>
      <c r="M15" s="54"/>
      <c r="N15" s="39">
        <f t="shared" si="3"/>
        <v>15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</row>
    <row r="16" spans="1:31" x14ac:dyDescent="0.2">
      <c r="A16" s="86" t="s">
        <v>24</v>
      </c>
      <c r="B16" s="52"/>
      <c r="C16" s="53">
        <v>15</v>
      </c>
      <c r="D16" s="53"/>
      <c r="E16" s="53"/>
      <c r="F16" s="53"/>
      <c r="G16" s="53"/>
      <c r="H16" s="53"/>
      <c r="I16" s="74"/>
      <c r="J16" s="53"/>
      <c r="K16" s="53"/>
      <c r="L16" s="53"/>
      <c r="M16" s="54"/>
      <c r="N16" s="39">
        <f t="shared" si="3"/>
        <v>15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</row>
    <row r="17" spans="1:31" x14ac:dyDescent="0.2">
      <c r="A17" s="9" t="s">
        <v>31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39">
        <f t="shared" si="3"/>
        <v>0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</row>
    <row r="18" spans="1:31" x14ac:dyDescent="0.2">
      <c r="A18" s="9" t="s">
        <v>42</v>
      </c>
      <c r="B18" s="52"/>
      <c r="C18" s="53">
        <v>50</v>
      </c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39">
        <f t="shared" si="3"/>
        <v>50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</row>
    <row r="19" spans="1:31" x14ac:dyDescent="0.2">
      <c r="A19" s="9" t="s">
        <v>47</v>
      </c>
      <c r="B19" s="52"/>
      <c r="C19" s="53"/>
      <c r="D19" s="53"/>
      <c r="E19" s="53"/>
      <c r="F19" s="53"/>
      <c r="G19" s="53"/>
      <c r="H19" s="75"/>
      <c r="I19" s="53"/>
      <c r="J19" s="53"/>
      <c r="K19" s="53"/>
      <c r="L19" s="53"/>
      <c r="M19" s="54"/>
      <c r="N19" s="39">
        <f t="shared" si="3"/>
        <v>0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</row>
    <row r="20" spans="1:31" x14ac:dyDescent="0.2">
      <c r="A20" s="9" t="s">
        <v>20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39">
        <f t="shared" si="3"/>
        <v>0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</row>
    <row r="21" spans="1:31" x14ac:dyDescent="0.2">
      <c r="A21" s="9" t="s">
        <v>41</v>
      </c>
      <c r="B21" s="90">
        <v>0.21</v>
      </c>
      <c r="C21" s="76">
        <v>0.21</v>
      </c>
      <c r="D21" s="76">
        <v>0.24</v>
      </c>
      <c r="E21" s="76">
        <v>0.24</v>
      </c>
      <c r="F21" s="76">
        <v>0.25</v>
      </c>
      <c r="G21" s="76">
        <v>0.24</v>
      </c>
      <c r="H21" s="76">
        <v>0.25</v>
      </c>
      <c r="I21" s="76">
        <v>0.25</v>
      </c>
      <c r="J21" s="76">
        <v>0.24</v>
      </c>
      <c r="K21" s="76">
        <v>0.24</v>
      </c>
      <c r="L21" s="76">
        <v>0.25</v>
      </c>
      <c r="M21" s="77">
        <v>0.27</v>
      </c>
      <c r="N21" s="39">
        <f t="shared" si="3"/>
        <v>2.89</v>
      </c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</row>
    <row r="22" spans="1:31" ht="13.5" thickBot="1" x14ac:dyDescent="0.25">
      <c r="A22" s="9"/>
      <c r="B22" s="93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39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</row>
    <row r="23" spans="1:31" ht="13.5" thickBot="1" x14ac:dyDescent="0.25">
      <c r="A23" s="59" t="s">
        <v>21</v>
      </c>
      <c r="B23" s="94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20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</row>
    <row r="24" spans="1:31" x14ac:dyDescent="0.2">
      <c r="A24" s="9" t="s">
        <v>22</v>
      </c>
      <c r="B24" s="52"/>
      <c r="C24" s="53"/>
      <c r="D24" s="53"/>
      <c r="E24" s="53"/>
      <c r="F24" s="53"/>
      <c r="G24" s="53"/>
      <c r="H24" s="53"/>
      <c r="I24" s="53"/>
      <c r="J24" s="53">
        <v>50</v>
      </c>
      <c r="K24" s="53"/>
      <c r="L24" s="53"/>
      <c r="M24" s="54"/>
      <c r="N24" s="39">
        <f t="shared" si="3"/>
        <v>50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</row>
    <row r="25" spans="1:31" x14ac:dyDescent="0.2">
      <c r="A25" s="9" t="s">
        <v>29</v>
      </c>
      <c r="B25" s="52"/>
      <c r="C25" s="53"/>
      <c r="D25" s="53"/>
      <c r="E25" s="53"/>
      <c r="F25" s="53"/>
      <c r="G25" s="53"/>
      <c r="H25" s="53"/>
      <c r="I25" s="53"/>
      <c r="J25" s="53">
        <v>250</v>
      </c>
      <c r="K25" s="53"/>
      <c r="L25" s="53"/>
      <c r="M25" s="54"/>
      <c r="N25" s="39">
        <f t="shared" si="3"/>
        <v>250</v>
      </c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</row>
    <row r="26" spans="1:31" x14ac:dyDescent="0.2">
      <c r="A26" s="9" t="s">
        <v>23</v>
      </c>
      <c r="B26" s="52"/>
      <c r="C26" s="53"/>
      <c r="D26" s="53"/>
      <c r="E26" s="53"/>
      <c r="F26" s="53"/>
      <c r="G26" s="53">
        <v>76</v>
      </c>
      <c r="H26" s="53"/>
      <c r="I26" s="53"/>
      <c r="J26" s="53"/>
      <c r="K26" s="53"/>
      <c r="L26" s="53"/>
      <c r="M26" s="54"/>
      <c r="N26" s="39">
        <f t="shared" si="3"/>
        <v>76</v>
      </c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</row>
    <row r="27" spans="1:31" x14ac:dyDescent="0.2">
      <c r="A27" s="9" t="s">
        <v>46</v>
      </c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88">
        <f>N48*3.5</f>
        <v>210</v>
      </c>
      <c r="N27" s="39">
        <f t="shared" si="3"/>
        <v>210</v>
      </c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x14ac:dyDescent="0.2">
      <c r="A28" s="78" t="s">
        <v>35</v>
      </c>
      <c r="B28" s="52"/>
      <c r="C28" s="53"/>
      <c r="D28" s="53">
        <v>65.94</v>
      </c>
      <c r="E28" s="53"/>
      <c r="F28" s="53"/>
      <c r="G28" s="53"/>
      <c r="H28" s="53"/>
      <c r="I28" s="53"/>
      <c r="J28" s="53"/>
      <c r="K28" s="53"/>
      <c r="L28" s="53"/>
      <c r="M28" s="77"/>
      <c r="N28" s="39">
        <f t="shared" si="3"/>
        <v>65.94</v>
      </c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</row>
    <row r="29" spans="1:31" x14ac:dyDescent="0.2">
      <c r="A29" s="9" t="s">
        <v>24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39">
        <f t="shared" si="3"/>
        <v>0</v>
      </c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x14ac:dyDescent="0.2">
      <c r="A30" s="9" t="s">
        <v>25</v>
      </c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  <c r="N30" s="39">
        <f t="shared" si="3"/>
        <v>0</v>
      </c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</row>
    <row r="31" spans="1:31" x14ac:dyDescent="0.2">
      <c r="A31" s="9" t="s">
        <v>45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  <c r="N31" s="39">
        <f t="shared" si="3"/>
        <v>0</v>
      </c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</row>
    <row r="32" spans="1:31" x14ac:dyDescent="0.2">
      <c r="A32" s="9" t="s">
        <v>30</v>
      </c>
      <c r="B32" s="52">
        <v>7.16</v>
      </c>
      <c r="C32" s="76">
        <v>10.23</v>
      </c>
      <c r="D32" s="76">
        <v>2.64</v>
      </c>
      <c r="E32" s="53"/>
      <c r="F32" s="53"/>
      <c r="G32" s="53">
        <v>3.2</v>
      </c>
      <c r="H32" s="53">
        <v>1.32</v>
      </c>
      <c r="I32" s="74"/>
      <c r="J32" s="53"/>
      <c r="K32" s="53"/>
      <c r="L32" s="53">
        <v>11.9</v>
      </c>
      <c r="M32" s="54">
        <v>7.87</v>
      </c>
      <c r="N32" s="39">
        <f t="shared" si="3"/>
        <v>44.32</v>
      </c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</row>
    <row r="33" spans="1:31" x14ac:dyDescent="0.2">
      <c r="A33" s="79" t="s">
        <v>34</v>
      </c>
      <c r="B33" s="52"/>
      <c r="C33" s="53"/>
      <c r="D33" s="53"/>
      <c r="E33" s="53"/>
      <c r="F33" s="53"/>
      <c r="G33" s="74"/>
      <c r="H33" s="53"/>
      <c r="I33" s="53"/>
      <c r="J33" s="53"/>
      <c r="K33" s="53"/>
      <c r="L33" s="53"/>
      <c r="M33" s="54"/>
      <c r="N33" s="39">
        <f t="shared" si="3"/>
        <v>0</v>
      </c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</row>
    <row r="34" spans="1:31" x14ac:dyDescent="0.2">
      <c r="A34" s="9" t="s">
        <v>31</v>
      </c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  <c r="N34" s="39">
        <f t="shared" ref="N34:N40" si="11">SUM(B34:M34)</f>
        <v>0</v>
      </c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</row>
    <row r="35" spans="1:31" x14ac:dyDescent="0.2">
      <c r="A35" s="9" t="s">
        <v>42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4">
        <v>90</v>
      </c>
      <c r="N35" s="39">
        <f t="shared" si="11"/>
        <v>90</v>
      </c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</row>
    <row r="36" spans="1:31" x14ac:dyDescent="0.2">
      <c r="A36" s="9" t="s">
        <v>47</v>
      </c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4"/>
      <c r="N36" s="39">
        <f t="shared" si="11"/>
        <v>0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</row>
    <row r="37" spans="1:31" x14ac:dyDescent="0.2">
      <c r="A37" s="86" t="s">
        <v>57</v>
      </c>
      <c r="B37" s="52"/>
      <c r="C37" s="53">
        <v>76.95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39">
        <f t="shared" si="11"/>
        <v>76.95</v>
      </c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</row>
    <row r="38" spans="1:31" x14ac:dyDescent="0.2">
      <c r="A38" s="9" t="s">
        <v>36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39">
        <f t="shared" si="11"/>
        <v>0</v>
      </c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</row>
    <row r="39" spans="1:31" x14ac:dyDescent="0.2">
      <c r="A39" s="9" t="s">
        <v>37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  <c r="N39" s="39">
        <f t="shared" si="11"/>
        <v>0</v>
      </c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</row>
    <row r="40" spans="1:31" x14ac:dyDescent="0.2">
      <c r="A40" s="9" t="s">
        <v>44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39">
        <f t="shared" si="11"/>
        <v>0</v>
      </c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</row>
    <row r="41" spans="1:31" x14ac:dyDescent="0.2">
      <c r="A41" s="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  <c r="N41" s="39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</row>
    <row r="42" spans="1:31" x14ac:dyDescent="0.2">
      <c r="A42" s="8" t="s">
        <v>28</v>
      </c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4"/>
      <c r="N42" s="39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</row>
    <row r="43" spans="1:31" x14ac:dyDescent="0.2">
      <c r="A43" s="86" t="s">
        <v>58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39">
        <f>SUM(B43:M43)</f>
        <v>0</v>
      </c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</row>
    <row r="44" spans="1:31" x14ac:dyDescent="0.2">
      <c r="A44" s="86" t="s">
        <v>59</v>
      </c>
      <c r="B44" s="52">
        <v>5</v>
      </c>
      <c r="C44" s="53">
        <v>10</v>
      </c>
      <c r="D44" s="76">
        <v>10</v>
      </c>
      <c r="E44" s="76"/>
      <c r="F44" s="53"/>
      <c r="G44" s="53">
        <v>5</v>
      </c>
      <c r="H44" s="53"/>
      <c r="I44" s="53"/>
      <c r="J44" s="53"/>
      <c r="K44" s="53"/>
      <c r="L44" s="53"/>
      <c r="M44" s="54"/>
      <c r="N44" s="39">
        <f>SUM(B44:M44)</f>
        <v>30</v>
      </c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</row>
    <row r="45" spans="1:31" x14ac:dyDescent="0.2">
      <c r="A45" s="86" t="s">
        <v>60</v>
      </c>
      <c r="B45" s="52"/>
      <c r="C45" s="53"/>
      <c r="D45" s="76"/>
      <c r="E45" s="76"/>
      <c r="F45" s="53"/>
      <c r="G45" s="53"/>
      <c r="H45" s="53"/>
      <c r="I45" s="53"/>
      <c r="J45" s="53"/>
      <c r="K45" s="53"/>
      <c r="L45" s="53"/>
      <c r="M45" s="54"/>
      <c r="N45" s="39">
        <f>SUM(B45:M45)</f>
        <v>0</v>
      </c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</row>
    <row r="46" spans="1:31" ht="13.5" thickBot="1" x14ac:dyDescent="0.25">
      <c r="A46" s="80"/>
      <c r="B46" s="95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2"/>
      <c r="N46" s="7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</row>
    <row r="47" spans="1:31" ht="13.5" thickTop="1" x14ac:dyDescent="0.2">
      <c r="R47" s="89"/>
    </row>
    <row r="48" spans="1:31" x14ac:dyDescent="0.2">
      <c r="A48" s="55" t="s">
        <v>62</v>
      </c>
      <c r="B48" s="57">
        <v>15</v>
      </c>
      <c r="C48" s="57">
        <v>23</v>
      </c>
      <c r="D48" s="57">
        <v>4</v>
      </c>
      <c r="E48" s="57"/>
      <c r="F48" s="57">
        <v>13</v>
      </c>
      <c r="G48" s="57">
        <v>2</v>
      </c>
      <c r="H48" s="57"/>
      <c r="I48" s="57"/>
      <c r="J48" s="57"/>
      <c r="K48" s="57"/>
      <c r="L48" s="57">
        <v>1</v>
      </c>
      <c r="M48" s="57">
        <v>2</v>
      </c>
      <c r="N48" s="10">
        <f>SUM(B48:M48)</f>
        <v>60</v>
      </c>
    </row>
    <row r="49" spans="1:18" x14ac:dyDescent="0.2">
      <c r="B49" s="57"/>
      <c r="C49" s="57"/>
      <c r="D49" s="57"/>
      <c r="E49" s="57"/>
      <c r="F49" s="57"/>
      <c r="G49" s="57"/>
      <c r="H49" s="57"/>
      <c r="I49" s="57"/>
      <c r="J49" s="75"/>
      <c r="K49" s="57"/>
      <c r="L49" s="57"/>
      <c r="M49" s="57"/>
      <c r="N49" s="10"/>
    </row>
    <row r="50" spans="1:18" x14ac:dyDescent="0.2">
      <c r="A50" s="56" t="s">
        <v>48</v>
      </c>
      <c r="B50" s="57"/>
      <c r="C50" s="57"/>
      <c r="D50" s="57"/>
      <c r="E50" s="57"/>
      <c r="F50" s="57"/>
      <c r="G50" s="57"/>
      <c r="H50" s="57"/>
      <c r="I50" s="57"/>
      <c r="J50" s="75"/>
      <c r="K50" s="57"/>
      <c r="L50" s="57"/>
      <c r="M50" s="57"/>
      <c r="N50" s="10"/>
    </row>
    <row r="51" spans="1:18" x14ac:dyDescent="0.2">
      <c r="A51" s="58" t="s">
        <v>18</v>
      </c>
      <c r="B51" s="57" t="s">
        <v>52</v>
      </c>
      <c r="C51" s="57"/>
      <c r="D51" s="57"/>
      <c r="E51" s="57"/>
      <c r="F51" s="57"/>
      <c r="G51" s="57"/>
      <c r="H51" s="57"/>
      <c r="I51" s="57"/>
      <c r="J51" s="75"/>
      <c r="K51" s="57"/>
      <c r="L51" s="57"/>
      <c r="M51" s="57"/>
      <c r="N51" s="10"/>
    </row>
    <row r="52" spans="1:18" x14ac:dyDescent="0.2">
      <c r="A52" s="58" t="s">
        <v>19</v>
      </c>
      <c r="B52" s="57" t="s">
        <v>53</v>
      </c>
      <c r="C52" s="57"/>
      <c r="D52" s="57"/>
      <c r="E52" s="57"/>
      <c r="F52" s="57"/>
      <c r="G52" s="57"/>
      <c r="H52" s="57"/>
      <c r="I52" s="57"/>
      <c r="J52" s="75"/>
      <c r="K52" s="57"/>
      <c r="L52" s="57"/>
      <c r="M52" s="57"/>
      <c r="N52" s="10"/>
    </row>
    <row r="53" spans="1:18" x14ac:dyDescent="0.2">
      <c r="A53" s="58" t="s">
        <v>31</v>
      </c>
      <c r="B53" s="57" t="s">
        <v>55</v>
      </c>
      <c r="C53" s="57"/>
      <c r="D53" s="57"/>
      <c r="E53" s="57"/>
      <c r="F53" s="57"/>
      <c r="G53" s="57"/>
      <c r="H53" s="57"/>
      <c r="I53" s="57"/>
      <c r="J53" s="75"/>
      <c r="K53" s="57"/>
      <c r="L53" s="57"/>
      <c r="M53" s="57"/>
      <c r="N53" s="10"/>
    </row>
    <row r="54" spans="1:18" x14ac:dyDescent="0.2">
      <c r="A54" s="58" t="s">
        <v>42</v>
      </c>
      <c r="B54" s="57" t="s">
        <v>49</v>
      </c>
      <c r="C54" s="57"/>
      <c r="D54" s="57"/>
      <c r="E54" s="57"/>
      <c r="F54" s="57"/>
      <c r="G54" s="57"/>
      <c r="H54" s="57"/>
      <c r="I54" s="57"/>
      <c r="J54" s="75"/>
      <c r="K54" s="57"/>
      <c r="L54" s="57"/>
      <c r="M54" s="57"/>
      <c r="N54" s="10"/>
    </row>
    <row r="55" spans="1:18" x14ac:dyDescent="0.2">
      <c r="A55" s="58" t="s">
        <v>47</v>
      </c>
      <c r="B55" s="57" t="s">
        <v>51</v>
      </c>
      <c r="C55" s="57"/>
      <c r="D55" s="57"/>
      <c r="E55" s="57"/>
      <c r="F55" s="57"/>
      <c r="G55" s="57"/>
      <c r="H55" s="57"/>
      <c r="I55" s="57"/>
      <c r="J55" s="75"/>
      <c r="K55" s="57"/>
      <c r="L55" s="57"/>
      <c r="M55" s="57"/>
      <c r="N55" s="10"/>
    </row>
    <row r="56" spans="1:18" x14ac:dyDescent="0.2">
      <c r="A56" s="58" t="s">
        <v>20</v>
      </c>
      <c r="B56" s="57" t="s">
        <v>50</v>
      </c>
      <c r="C56" s="57"/>
      <c r="D56" s="57"/>
      <c r="E56" s="57"/>
      <c r="F56" s="57"/>
      <c r="G56" s="57"/>
      <c r="H56" s="57"/>
      <c r="I56" s="57"/>
      <c r="J56" s="75"/>
      <c r="K56" s="57"/>
      <c r="L56" s="57"/>
      <c r="M56" s="57"/>
      <c r="N56" s="10"/>
    </row>
    <row r="57" spans="1:18" x14ac:dyDescent="0.2">
      <c r="A57" s="58" t="s">
        <v>41</v>
      </c>
      <c r="B57" s="57" t="s">
        <v>54</v>
      </c>
      <c r="C57" s="57"/>
      <c r="D57" s="57"/>
      <c r="E57" s="57"/>
      <c r="F57" s="57"/>
      <c r="G57" s="57"/>
      <c r="H57" s="57"/>
      <c r="I57" s="57"/>
      <c r="J57" s="75"/>
      <c r="K57" s="57"/>
      <c r="L57" s="57"/>
      <c r="M57" s="57"/>
      <c r="N57" s="10"/>
    </row>
    <row r="58" spans="1:18" x14ac:dyDescent="0.2">
      <c r="B58" s="57"/>
      <c r="C58" s="57"/>
      <c r="D58" s="57"/>
      <c r="E58" s="57"/>
      <c r="F58" s="57"/>
      <c r="G58" s="57"/>
      <c r="H58" s="57"/>
      <c r="I58" s="57"/>
      <c r="J58" s="75"/>
      <c r="K58" s="57"/>
      <c r="L58" s="57"/>
      <c r="M58" s="57"/>
      <c r="N58" s="10"/>
    </row>
    <row r="59" spans="1:18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8" s="83" customFormat="1" ht="13.5" hidden="1" customHeight="1" thickTop="1" x14ac:dyDescent="0.2">
      <c r="A60" s="83" t="s">
        <v>38</v>
      </c>
      <c r="B60" s="83">
        <v>4922.6000000000004</v>
      </c>
      <c r="Q60" s="55"/>
      <c r="R60" s="55"/>
    </row>
    <row r="61" spans="1:18" ht="12.75" hidden="1" customHeight="1" x14ac:dyDescent="0.2">
      <c r="A61" s="55" t="s">
        <v>39</v>
      </c>
      <c r="B61" s="55">
        <v>269.17</v>
      </c>
    </row>
    <row r="62" spans="1:18" ht="12.75" hidden="1" customHeight="1" x14ac:dyDescent="0.2">
      <c r="A62" s="55" t="s">
        <v>40</v>
      </c>
      <c r="B62" s="55">
        <v>549.01</v>
      </c>
    </row>
    <row r="63" spans="1:18" hidden="1" x14ac:dyDescent="0.2">
      <c r="A63" s="55" t="s">
        <v>56</v>
      </c>
      <c r="B63" s="55">
        <v>1000</v>
      </c>
    </row>
    <row r="72" spans="17:18" ht="13.5" thickBot="1" x14ac:dyDescent="0.25"/>
    <row r="73" spans="17:18" ht="13.5" thickTop="1" x14ac:dyDescent="0.2">
      <c r="Q73" s="83"/>
      <c r="R73" s="83"/>
    </row>
  </sheetData>
  <mergeCells count="1">
    <mergeCell ref="A1:N1"/>
  </mergeCells>
  <phoneticPr fontId="0" type="noConversion"/>
  <hyperlinks>
    <hyperlink ref="A28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N1"/>
    </sheetView>
  </sheetViews>
  <sheetFormatPr defaultRowHeight="12.75" x14ac:dyDescent="0.2"/>
  <cols>
    <col min="1" max="1" width="19.28515625" style="32" bestFit="1" customWidth="1"/>
    <col min="2" max="14" width="8.5703125" style="32" customWidth="1"/>
    <col min="15" max="16384" width="9.140625" style="32"/>
  </cols>
  <sheetData>
    <row r="1" spans="1:14" ht="19.5" thickTop="1" thickBot="1" x14ac:dyDescent="0.3">
      <c r="A1" s="97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3" t="s">
        <v>0</v>
      </c>
      <c r="B3" s="18">
        <f>B50</f>
        <v>4922.6000000000004</v>
      </c>
      <c r="C3" s="37">
        <f t="shared" ref="C3:M3" si="0">B11</f>
        <v>5128.8200000000006</v>
      </c>
      <c r="D3" s="37">
        <f t="shared" si="0"/>
        <v>5499.0500000000011</v>
      </c>
      <c r="E3" s="37">
        <f t="shared" si="0"/>
        <v>5550.2900000000009</v>
      </c>
      <c r="F3" s="37">
        <f t="shared" si="0"/>
        <v>5756.5300000000007</v>
      </c>
      <c r="G3" s="37">
        <f t="shared" si="0"/>
        <v>5756.76</v>
      </c>
      <c r="H3" s="37">
        <f t="shared" si="0"/>
        <v>5636.9800000000005</v>
      </c>
      <c r="I3" s="37">
        <f t="shared" si="0"/>
        <v>5262.2000000000007</v>
      </c>
      <c r="J3" s="37">
        <f t="shared" si="0"/>
        <v>5262.420000000001</v>
      </c>
      <c r="K3" s="37">
        <f t="shared" si="0"/>
        <v>4912.630000000001</v>
      </c>
      <c r="L3" s="37">
        <f t="shared" si="0"/>
        <v>4847.8400000000011</v>
      </c>
      <c r="M3" s="40">
        <f t="shared" si="0"/>
        <v>4848.0500000000011</v>
      </c>
      <c r="N3" s="19"/>
    </row>
    <row r="4" spans="1:14" x14ac:dyDescent="0.2">
      <c r="A4" s="33" t="s">
        <v>13</v>
      </c>
      <c r="B4" s="38">
        <f>SUM(B14:B22)</f>
        <v>210.22</v>
      </c>
      <c r="C4" s="37">
        <f t="shared" ref="C4:M4" si="1">SUM(C14:C21)</f>
        <v>450.23</v>
      </c>
      <c r="D4" s="37">
        <f t="shared" si="1"/>
        <v>210.24</v>
      </c>
      <c r="E4" s="37">
        <f t="shared" si="1"/>
        <v>210.24</v>
      </c>
      <c r="F4" s="37">
        <f t="shared" si="1"/>
        <v>0.23</v>
      </c>
      <c r="G4" s="37">
        <f t="shared" si="1"/>
        <v>0.22</v>
      </c>
      <c r="H4" s="37">
        <f t="shared" si="1"/>
        <v>0.22</v>
      </c>
      <c r="I4" s="37">
        <f t="shared" si="1"/>
        <v>0.22</v>
      </c>
      <c r="J4" s="37">
        <f t="shared" si="1"/>
        <v>0.21</v>
      </c>
      <c r="K4" s="37">
        <f t="shared" si="1"/>
        <v>0.21</v>
      </c>
      <c r="L4" s="37">
        <f t="shared" si="1"/>
        <v>0.21</v>
      </c>
      <c r="M4" s="40">
        <f t="shared" si="1"/>
        <v>0.21</v>
      </c>
      <c r="N4" s="39">
        <f>SUM(B4:M4)</f>
        <v>1082.6600000000003</v>
      </c>
    </row>
    <row r="5" spans="1:14" x14ac:dyDescent="0.2">
      <c r="A5" s="33" t="s">
        <v>14</v>
      </c>
      <c r="B5" s="37">
        <f t="shared" ref="B5:M5" si="2">SUM(B23:B43)</f>
        <v>4</v>
      </c>
      <c r="C5" s="37">
        <f t="shared" si="2"/>
        <v>80</v>
      </c>
      <c r="D5" s="37">
        <f t="shared" si="2"/>
        <v>159</v>
      </c>
      <c r="E5" s="37">
        <f t="shared" si="2"/>
        <v>4</v>
      </c>
      <c r="F5" s="37">
        <f t="shared" si="2"/>
        <v>0</v>
      </c>
      <c r="G5" s="37">
        <f t="shared" si="2"/>
        <v>120</v>
      </c>
      <c r="H5" s="37">
        <f t="shared" si="2"/>
        <v>375</v>
      </c>
      <c r="I5" s="37">
        <f t="shared" si="2"/>
        <v>0</v>
      </c>
      <c r="J5" s="37">
        <f t="shared" si="2"/>
        <v>350</v>
      </c>
      <c r="K5" s="37">
        <f t="shared" si="2"/>
        <v>65</v>
      </c>
      <c r="L5" s="37">
        <f t="shared" si="2"/>
        <v>0</v>
      </c>
      <c r="M5" s="40">
        <f t="shared" si="2"/>
        <v>207.5</v>
      </c>
      <c r="N5" s="39">
        <f t="shared" ref="N5:N32" si="3">SUM(B5:M5)</f>
        <v>1364.5</v>
      </c>
    </row>
    <row r="6" spans="1:14" ht="13.5" thickBot="1" x14ac:dyDescent="0.25">
      <c r="A6" s="33" t="s">
        <v>26</v>
      </c>
      <c r="B6" s="38">
        <f>B4-B5</f>
        <v>206.22</v>
      </c>
      <c r="C6" s="37">
        <f t="shared" ref="C6:M6" si="4">C4-C5</f>
        <v>370.23</v>
      </c>
      <c r="D6" s="37">
        <f t="shared" si="4"/>
        <v>51.240000000000009</v>
      </c>
      <c r="E6" s="37">
        <f t="shared" si="4"/>
        <v>206.24</v>
      </c>
      <c r="F6" s="37">
        <f t="shared" si="4"/>
        <v>0.23</v>
      </c>
      <c r="G6" s="37">
        <f t="shared" si="4"/>
        <v>-119.78</v>
      </c>
      <c r="H6" s="37">
        <f t="shared" si="4"/>
        <v>-374.78</v>
      </c>
      <c r="I6" s="37">
        <f t="shared" si="4"/>
        <v>0.22</v>
      </c>
      <c r="J6" s="37">
        <f t="shared" si="4"/>
        <v>-349.79</v>
      </c>
      <c r="K6" s="37">
        <f t="shared" si="4"/>
        <v>-64.790000000000006</v>
      </c>
      <c r="L6" s="37">
        <f t="shared" si="4"/>
        <v>0.21</v>
      </c>
      <c r="M6" s="40">
        <f t="shared" si="4"/>
        <v>-207.29</v>
      </c>
      <c r="N6" s="39">
        <f t="shared" si="3"/>
        <v>-281.83999999999986</v>
      </c>
    </row>
    <row r="7" spans="1:14" x14ac:dyDescent="0.2">
      <c r="A7" s="23" t="s">
        <v>32</v>
      </c>
      <c r="B7" s="21">
        <f>B51+B45*2+B16-B33</f>
        <v>291.17</v>
      </c>
      <c r="C7" s="22">
        <f t="shared" ref="C7:M7" si="5">B7+C45*2+C16-C33</f>
        <v>315.17</v>
      </c>
      <c r="D7" s="22">
        <f t="shared" si="5"/>
        <v>327.17</v>
      </c>
      <c r="E7" s="22">
        <f t="shared" si="5"/>
        <v>339.17</v>
      </c>
      <c r="F7" s="22">
        <f t="shared" si="5"/>
        <v>339.17</v>
      </c>
      <c r="G7" s="22">
        <f t="shared" si="5"/>
        <v>359.17</v>
      </c>
      <c r="H7" s="22">
        <f t="shared" si="5"/>
        <v>359.17</v>
      </c>
      <c r="I7" s="22">
        <f t="shared" si="5"/>
        <v>359.17</v>
      </c>
      <c r="J7" s="22">
        <f t="shared" si="5"/>
        <v>359.17</v>
      </c>
      <c r="K7" s="22">
        <f t="shared" si="5"/>
        <v>359.17</v>
      </c>
      <c r="L7" s="22">
        <f t="shared" si="5"/>
        <v>359.17</v>
      </c>
      <c r="M7" s="30">
        <f t="shared" si="5"/>
        <v>359.17</v>
      </c>
      <c r="N7" s="24">
        <f t="shared" ref="N7:N11" si="6">M7</f>
        <v>359.17</v>
      </c>
    </row>
    <row r="8" spans="1:14" x14ac:dyDescent="0.2">
      <c r="A8" s="33" t="s">
        <v>43</v>
      </c>
      <c r="B8" s="38">
        <f>B52+B17-B34</f>
        <v>549.01</v>
      </c>
      <c r="C8" s="37">
        <f t="shared" ref="C8:M8" si="7">B8+C17-C34</f>
        <v>549.01</v>
      </c>
      <c r="D8" s="37">
        <f t="shared" si="7"/>
        <v>499.01</v>
      </c>
      <c r="E8" s="37">
        <f t="shared" si="7"/>
        <v>499.01</v>
      </c>
      <c r="F8" s="37">
        <f t="shared" si="7"/>
        <v>499.01</v>
      </c>
      <c r="G8" s="37">
        <f t="shared" si="7"/>
        <v>449.01</v>
      </c>
      <c r="H8" s="37">
        <f t="shared" si="7"/>
        <v>449.01</v>
      </c>
      <c r="I8" s="37">
        <f t="shared" si="7"/>
        <v>449.01</v>
      </c>
      <c r="J8" s="37">
        <f t="shared" si="7"/>
        <v>399.01</v>
      </c>
      <c r="K8" s="37">
        <f t="shared" si="7"/>
        <v>399.01</v>
      </c>
      <c r="L8" s="37">
        <f t="shared" si="7"/>
        <v>399.01</v>
      </c>
      <c r="M8" s="40">
        <f t="shared" si="7"/>
        <v>349.01</v>
      </c>
      <c r="N8" s="42">
        <f t="shared" si="6"/>
        <v>349.01</v>
      </c>
    </row>
    <row r="9" spans="1:14" s="55" customFormat="1" x14ac:dyDescent="0.2">
      <c r="A9" s="9" t="s">
        <v>47</v>
      </c>
      <c r="B9" s="64">
        <f>B53+B18-B35</f>
        <v>1000</v>
      </c>
      <c r="C9" s="62">
        <f t="shared" ref="C9:M9" si="8">B9+C18-C35</f>
        <v>1000</v>
      </c>
      <c r="D9" s="62">
        <f t="shared" si="8"/>
        <v>1000</v>
      </c>
      <c r="E9" s="62">
        <f t="shared" si="8"/>
        <v>1000</v>
      </c>
      <c r="F9" s="62">
        <f t="shared" si="8"/>
        <v>1000</v>
      </c>
      <c r="G9" s="62">
        <f t="shared" si="8"/>
        <v>1000</v>
      </c>
      <c r="H9" s="62">
        <f t="shared" si="8"/>
        <v>1000</v>
      </c>
      <c r="I9" s="62">
        <f t="shared" si="8"/>
        <v>1000</v>
      </c>
      <c r="J9" s="62">
        <f t="shared" si="8"/>
        <v>1000</v>
      </c>
      <c r="K9" s="62">
        <f t="shared" si="8"/>
        <v>1000</v>
      </c>
      <c r="L9" s="62">
        <f t="shared" si="8"/>
        <v>1000</v>
      </c>
      <c r="M9" s="62">
        <f t="shared" si="8"/>
        <v>1000</v>
      </c>
      <c r="N9" s="39">
        <f t="shared" si="6"/>
        <v>1000</v>
      </c>
    </row>
    <row r="10" spans="1:14" ht="13.5" thickBot="1" x14ac:dyDescent="0.25">
      <c r="A10" s="26" t="s">
        <v>33</v>
      </c>
      <c r="B10" s="27">
        <f t="shared" ref="B10:M10" si="9">B11-SUM(B7:B8)</f>
        <v>4288.6400000000003</v>
      </c>
      <c r="C10" s="28">
        <f t="shared" si="9"/>
        <v>4634.8700000000008</v>
      </c>
      <c r="D10" s="28">
        <f t="shared" si="9"/>
        <v>4724.1100000000006</v>
      </c>
      <c r="E10" s="28">
        <f t="shared" si="9"/>
        <v>4918.3500000000004</v>
      </c>
      <c r="F10" s="28">
        <f t="shared" si="9"/>
        <v>4918.58</v>
      </c>
      <c r="G10" s="28">
        <f t="shared" si="9"/>
        <v>4828.8</v>
      </c>
      <c r="H10" s="28">
        <f t="shared" si="9"/>
        <v>4454.0200000000004</v>
      </c>
      <c r="I10" s="28">
        <f t="shared" si="9"/>
        <v>4454.2400000000007</v>
      </c>
      <c r="J10" s="28">
        <f t="shared" si="9"/>
        <v>4154.4500000000007</v>
      </c>
      <c r="K10" s="28">
        <f t="shared" si="9"/>
        <v>4089.6600000000008</v>
      </c>
      <c r="L10" s="28">
        <f t="shared" si="9"/>
        <v>4089.8700000000008</v>
      </c>
      <c r="M10" s="31">
        <f t="shared" si="9"/>
        <v>3932.5800000000008</v>
      </c>
      <c r="N10" s="29">
        <f t="shared" si="6"/>
        <v>3932.5800000000008</v>
      </c>
    </row>
    <row r="11" spans="1:14" x14ac:dyDescent="0.2">
      <c r="A11" s="33" t="s">
        <v>15</v>
      </c>
      <c r="B11" s="38">
        <f t="shared" ref="B11:M11" si="10">B3+B6</f>
        <v>5128.8200000000006</v>
      </c>
      <c r="C11" s="37">
        <f t="shared" si="10"/>
        <v>5499.0500000000011</v>
      </c>
      <c r="D11" s="37">
        <f t="shared" si="10"/>
        <v>5550.2900000000009</v>
      </c>
      <c r="E11" s="37">
        <f t="shared" si="10"/>
        <v>5756.5300000000007</v>
      </c>
      <c r="F11" s="22">
        <f t="shared" si="10"/>
        <v>5756.76</v>
      </c>
      <c r="G11" s="37">
        <f t="shared" si="10"/>
        <v>5636.9800000000005</v>
      </c>
      <c r="H11" s="37">
        <f t="shared" si="10"/>
        <v>5262.2000000000007</v>
      </c>
      <c r="I11" s="37">
        <f t="shared" si="10"/>
        <v>5262.420000000001</v>
      </c>
      <c r="J11" s="37">
        <f t="shared" si="10"/>
        <v>4912.630000000001</v>
      </c>
      <c r="K11" s="37">
        <f t="shared" si="10"/>
        <v>4847.8400000000011</v>
      </c>
      <c r="L11" s="37">
        <f t="shared" si="10"/>
        <v>4848.0500000000011</v>
      </c>
      <c r="M11" s="40">
        <f t="shared" si="10"/>
        <v>4640.7600000000011</v>
      </c>
      <c r="N11" s="39">
        <f t="shared" si="6"/>
        <v>4640.7600000000011</v>
      </c>
    </row>
    <row r="12" spans="1:14" ht="13.5" thickBot="1" x14ac:dyDescent="0.25">
      <c r="A12" s="33"/>
      <c r="B12" s="3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5"/>
      <c r="N12" s="39"/>
    </row>
    <row r="13" spans="1:14" ht="13.5" thickBot="1" x14ac:dyDescent="0.25">
      <c r="A13" s="1" t="s">
        <v>16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6"/>
      <c r="N13" s="20"/>
    </row>
    <row r="14" spans="1:14" x14ac:dyDescent="0.2">
      <c r="A14" s="33" t="s">
        <v>18</v>
      </c>
      <c r="B14" s="34">
        <v>210</v>
      </c>
      <c r="C14" s="34">
        <v>420</v>
      </c>
      <c r="D14" s="34">
        <v>210</v>
      </c>
      <c r="E14" s="34">
        <v>210</v>
      </c>
      <c r="F14" s="34"/>
      <c r="G14" s="45"/>
      <c r="H14" s="45"/>
      <c r="I14" s="46"/>
      <c r="J14" s="45"/>
      <c r="K14" s="45"/>
      <c r="L14" s="45"/>
      <c r="M14" s="47"/>
      <c r="N14" s="39">
        <f t="shared" si="3"/>
        <v>1050</v>
      </c>
    </row>
    <row r="15" spans="1:14" x14ac:dyDescent="0.2">
      <c r="A15" s="33" t="s">
        <v>19</v>
      </c>
      <c r="B15" s="44"/>
      <c r="C15" s="45">
        <v>30</v>
      </c>
      <c r="D15" s="45"/>
      <c r="E15" s="45"/>
      <c r="F15" s="45"/>
      <c r="G15" s="45"/>
      <c r="H15" s="45"/>
      <c r="I15" s="46"/>
      <c r="J15" s="45"/>
      <c r="K15" s="45"/>
      <c r="L15" s="45"/>
      <c r="M15" s="47"/>
      <c r="N15" s="39">
        <f t="shared" si="3"/>
        <v>30</v>
      </c>
    </row>
    <row r="16" spans="1:14" x14ac:dyDescent="0.2">
      <c r="A16" s="33" t="s">
        <v>31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7"/>
      <c r="N16" s="39">
        <f t="shared" si="3"/>
        <v>0</v>
      </c>
    </row>
    <row r="17" spans="1:14" x14ac:dyDescent="0.2">
      <c r="A17" s="33" t="s">
        <v>42</v>
      </c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7"/>
      <c r="N17" s="39">
        <f t="shared" si="3"/>
        <v>0</v>
      </c>
    </row>
    <row r="18" spans="1:14" s="55" customFormat="1" x14ac:dyDescent="0.2">
      <c r="A18" s="9" t="s">
        <v>47</v>
      </c>
      <c r="B18" s="52"/>
      <c r="C18" s="53"/>
      <c r="D18" s="53"/>
      <c r="E18" s="53"/>
      <c r="F18" s="53"/>
      <c r="G18" s="53"/>
      <c r="H18" s="75"/>
      <c r="I18" s="53"/>
      <c r="J18" s="53"/>
      <c r="K18" s="53"/>
      <c r="L18" s="53"/>
      <c r="M18" s="54"/>
      <c r="N18" s="39">
        <f t="shared" si="3"/>
        <v>0</v>
      </c>
    </row>
    <row r="19" spans="1:14" x14ac:dyDescent="0.2">
      <c r="A19" s="33" t="s">
        <v>20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7"/>
      <c r="N19" s="39">
        <f t="shared" si="3"/>
        <v>0</v>
      </c>
    </row>
    <row r="20" spans="1:14" x14ac:dyDescent="0.2">
      <c r="A20" s="33" t="s">
        <v>41</v>
      </c>
      <c r="B20" s="90">
        <v>0.22</v>
      </c>
      <c r="C20" s="76">
        <v>0.23</v>
      </c>
      <c r="D20" s="76">
        <v>0.24</v>
      </c>
      <c r="E20" s="76">
        <v>0.24</v>
      </c>
      <c r="F20" s="76">
        <v>0.23</v>
      </c>
      <c r="G20" s="76">
        <v>0.22</v>
      </c>
      <c r="H20" s="76">
        <v>0.22</v>
      </c>
      <c r="I20" s="76">
        <v>0.22</v>
      </c>
      <c r="J20" s="76">
        <v>0.21</v>
      </c>
      <c r="K20" s="76">
        <v>0.21</v>
      </c>
      <c r="L20" s="76">
        <v>0.21</v>
      </c>
      <c r="M20" s="77">
        <v>0.21</v>
      </c>
      <c r="N20" s="39">
        <f t="shared" si="3"/>
        <v>2.6599999999999997</v>
      </c>
    </row>
    <row r="21" spans="1:14" ht="13.5" thickBot="1" x14ac:dyDescent="0.25">
      <c r="A21" s="33"/>
      <c r="B21" s="3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15"/>
      <c r="N21" s="39"/>
    </row>
    <row r="22" spans="1:14" ht="13.5" thickBot="1" x14ac:dyDescent="0.25">
      <c r="A22" s="1" t="s">
        <v>21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16"/>
      <c r="N22" s="20"/>
    </row>
    <row r="23" spans="1:14" x14ac:dyDescent="0.2">
      <c r="A23" s="33" t="s">
        <v>22</v>
      </c>
      <c r="B23" s="44"/>
      <c r="C23" s="45"/>
      <c r="D23" s="45"/>
      <c r="E23" s="45"/>
      <c r="F23" s="45"/>
      <c r="G23" s="45"/>
      <c r="H23" s="45"/>
      <c r="I23" s="45"/>
      <c r="J23" s="32">
        <v>50</v>
      </c>
      <c r="K23" s="45"/>
      <c r="L23" s="45"/>
      <c r="M23" s="47"/>
      <c r="N23" s="39">
        <f t="shared" si="3"/>
        <v>50</v>
      </c>
    </row>
    <row r="24" spans="1:14" x14ac:dyDescent="0.2">
      <c r="A24" s="9" t="s">
        <v>29</v>
      </c>
      <c r="B24" s="44"/>
      <c r="C24" s="45"/>
      <c r="D24" s="45"/>
      <c r="E24" s="45"/>
      <c r="F24" s="45"/>
      <c r="G24" s="45"/>
      <c r="H24" s="45"/>
      <c r="I24" s="45"/>
      <c r="J24" s="32">
        <v>250</v>
      </c>
      <c r="K24" s="45"/>
      <c r="L24" s="45"/>
      <c r="M24" s="47"/>
      <c r="N24" s="39">
        <f t="shared" si="3"/>
        <v>250</v>
      </c>
    </row>
    <row r="25" spans="1:14" x14ac:dyDescent="0.2">
      <c r="A25" s="33" t="s">
        <v>23</v>
      </c>
      <c r="B25" s="44"/>
      <c r="C25" s="45"/>
      <c r="D25" s="45"/>
      <c r="E25" s="45"/>
      <c r="F25" s="45"/>
      <c r="G25" s="45">
        <v>70</v>
      </c>
      <c r="H25" s="45"/>
      <c r="I25" s="45"/>
      <c r="J25" s="45"/>
      <c r="K25" s="45"/>
      <c r="L25" s="45"/>
      <c r="M25" s="47"/>
      <c r="N25" s="39">
        <f t="shared" si="3"/>
        <v>70</v>
      </c>
    </row>
    <row r="26" spans="1:14" x14ac:dyDescent="0.2">
      <c r="A26" s="33" t="s">
        <v>46</v>
      </c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35">
        <f>N45*3.5</f>
        <v>157.5</v>
      </c>
      <c r="N26" s="39">
        <f t="shared" si="3"/>
        <v>157.5</v>
      </c>
    </row>
    <row r="27" spans="1:14" x14ac:dyDescent="0.2">
      <c r="A27" s="25" t="s">
        <v>35</v>
      </c>
      <c r="B27" s="44"/>
      <c r="C27" s="45"/>
      <c r="D27" s="34">
        <v>105</v>
      </c>
      <c r="E27" s="45"/>
      <c r="F27" s="45"/>
      <c r="G27" s="45"/>
      <c r="H27" s="45"/>
      <c r="I27" s="45"/>
      <c r="J27" s="45"/>
      <c r="K27" s="45"/>
      <c r="L27" s="45"/>
      <c r="M27" s="49"/>
      <c r="N27" s="39">
        <f t="shared" si="3"/>
        <v>105</v>
      </c>
    </row>
    <row r="28" spans="1:14" x14ac:dyDescent="0.2">
      <c r="A28" s="33" t="s">
        <v>24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7"/>
      <c r="N28" s="39">
        <f t="shared" si="3"/>
        <v>0</v>
      </c>
    </row>
    <row r="29" spans="1:14" x14ac:dyDescent="0.2">
      <c r="A29" s="33" t="s">
        <v>25</v>
      </c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7"/>
      <c r="N29" s="39">
        <f t="shared" si="3"/>
        <v>0</v>
      </c>
    </row>
    <row r="30" spans="1:14" x14ac:dyDescent="0.2">
      <c r="A30" s="9" t="s">
        <v>45</v>
      </c>
      <c r="B30" s="44"/>
      <c r="C30" s="45"/>
      <c r="D30" s="45"/>
      <c r="E30" s="45"/>
      <c r="F30" s="45"/>
      <c r="G30" s="45"/>
      <c r="H30" s="45">
        <v>375</v>
      </c>
      <c r="I30" s="45"/>
      <c r="J30" s="45"/>
      <c r="K30" s="45"/>
      <c r="L30" s="45"/>
      <c r="M30" s="47"/>
      <c r="N30" s="39">
        <f>SUM(B30:M30)</f>
        <v>375</v>
      </c>
    </row>
    <row r="31" spans="1:14" x14ac:dyDescent="0.2">
      <c r="A31" s="33" t="s">
        <v>30</v>
      </c>
      <c r="B31" s="34">
        <v>4</v>
      </c>
      <c r="C31" s="34">
        <v>15</v>
      </c>
      <c r="D31" s="34">
        <v>4</v>
      </c>
      <c r="E31" s="34">
        <v>4</v>
      </c>
      <c r="F31" s="34"/>
      <c r="G31" s="45"/>
      <c r="H31" s="45"/>
      <c r="I31" s="46"/>
      <c r="J31" s="45"/>
      <c r="K31" s="45"/>
      <c r="L31" s="45"/>
      <c r="M31" s="47"/>
      <c r="N31" s="39">
        <f t="shared" si="3"/>
        <v>27</v>
      </c>
    </row>
    <row r="32" spans="1:14" x14ac:dyDescent="0.2">
      <c r="A32" s="41" t="s">
        <v>34</v>
      </c>
      <c r="B32" s="44"/>
      <c r="C32" s="45"/>
      <c r="D32" s="45"/>
      <c r="E32" s="45"/>
      <c r="F32" s="45"/>
      <c r="G32" s="48"/>
      <c r="H32" s="45"/>
      <c r="I32" s="45"/>
      <c r="J32" s="45"/>
      <c r="K32" s="45"/>
      <c r="L32" s="45"/>
      <c r="M32" s="47"/>
      <c r="N32" s="39">
        <f t="shared" si="3"/>
        <v>0</v>
      </c>
    </row>
    <row r="33" spans="1:14" x14ac:dyDescent="0.2">
      <c r="A33" s="33" t="s">
        <v>31</v>
      </c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39">
        <f t="shared" ref="N33:N38" si="11">SUM(B33:M33)</f>
        <v>0</v>
      </c>
    </row>
    <row r="34" spans="1:14" x14ac:dyDescent="0.2">
      <c r="A34" s="33" t="s">
        <v>42</v>
      </c>
      <c r="B34" s="44"/>
      <c r="C34" s="45"/>
      <c r="D34" s="45">
        <v>50</v>
      </c>
      <c r="E34" s="45"/>
      <c r="F34" s="45"/>
      <c r="G34" s="45">
        <v>50</v>
      </c>
      <c r="H34" s="45"/>
      <c r="I34" s="45"/>
      <c r="J34" s="45">
        <v>50</v>
      </c>
      <c r="K34" s="45"/>
      <c r="L34" s="45"/>
      <c r="M34" s="45">
        <v>50</v>
      </c>
      <c r="N34" s="39">
        <f t="shared" si="11"/>
        <v>200</v>
      </c>
    </row>
    <row r="35" spans="1:14" s="55" customFormat="1" x14ac:dyDescent="0.2">
      <c r="A35" s="9" t="s">
        <v>47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39">
        <f t="shared" si="11"/>
        <v>0</v>
      </c>
    </row>
    <row r="36" spans="1:14" x14ac:dyDescent="0.2">
      <c r="A36" s="87" t="s">
        <v>57</v>
      </c>
      <c r="B36" s="36"/>
      <c r="C36" s="34">
        <v>65</v>
      </c>
      <c r="D36" s="34"/>
      <c r="E36" s="34"/>
      <c r="F36" s="45"/>
      <c r="G36" s="45"/>
      <c r="H36" s="45"/>
      <c r="I36" s="45"/>
      <c r="J36" s="45"/>
      <c r="K36" s="45">
        <v>65</v>
      </c>
      <c r="L36" s="45"/>
      <c r="M36" s="47"/>
      <c r="N36" s="39">
        <f t="shared" si="11"/>
        <v>130</v>
      </c>
    </row>
    <row r="37" spans="1:14" x14ac:dyDescent="0.2">
      <c r="A37" s="33" t="s">
        <v>36</v>
      </c>
      <c r="B37" s="36"/>
      <c r="C37" s="34"/>
      <c r="D37" s="34"/>
      <c r="E37" s="34"/>
      <c r="F37" s="45"/>
      <c r="G37" s="45"/>
      <c r="H37" s="45"/>
      <c r="I37" s="45"/>
      <c r="J37" s="45"/>
      <c r="K37" s="45"/>
      <c r="L37" s="45"/>
      <c r="M37" s="47"/>
      <c r="N37" s="39">
        <f t="shared" si="11"/>
        <v>0</v>
      </c>
    </row>
    <row r="38" spans="1:14" x14ac:dyDescent="0.2">
      <c r="A38" s="33" t="s">
        <v>37</v>
      </c>
      <c r="B38" s="36"/>
      <c r="C38" s="34"/>
      <c r="D38" s="34"/>
      <c r="E38" s="34"/>
      <c r="F38" s="45"/>
      <c r="G38" s="45"/>
      <c r="H38" s="45"/>
      <c r="I38" s="45"/>
      <c r="J38" s="45"/>
      <c r="K38" s="45"/>
      <c r="L38" s="45"/>
      <c r="M38" s="47"/>
      <c r="N38" s="39">
        <f t="shared" si="11"/>
        <v>0</v>
      </c>
    </row>
    <row r="39" spans="1:14" x14ac:dyDescent="0.2">
      <c r="A39" s="33" t="s">
        <v>44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7"/>
      <c r="N39" s="39">
        <f>SUM(B39:M39)</f>
        <v>0</v>
      </c>
    </row>
    <row r="40" spans="1:14" x14ac:dyDescent="0.2">
      <c r="A40" s="33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7"/>
      <c r="N40" s="39"/>
    </row>
    <row r="41" spans="1:14" x14ac:dyDescent="0.2">
      <c r="A41" s="8" t="s">
        <v>28</v>
      </c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7"/>
      <c r="N41" s="39">
        <f>SUM(N42:N43)</f>
        <v>0</v>
      </c>
    </row>
    <row r="42" spans="1:14" x14ac:dyDescent="0.2">
      <c r="A42" s="33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7"/>
      <c r="N42" s="39">
        <f>SUM(B42:M42)</f>
        <v>0</v>
      </c>
    </row>
    <row r="43" spans="1:14" ht="13.5" thickBot="1" x14ac:dyDescent="0.25">
      <c r="A43" s="2"/>
      <c r="B43" s="13"/>
      <c r="C43" s="5"/>
      <c r="D43" s="5"/>
      <c r="E43" s="5"/>
      <c r="F43" s="5"/>
      <c r="G43" s="5"/>
      <c r="H43" s="5"/>
      <c r="I43" s="5"/>
      <c r="J43" s="5"/>
      <c r="K43" s="5"/>
      <c r="L43" s="5"/>
      <c r="M43" s="17"/>
      <c r="N43" s="7"/>
    </row>
    <row r="44" spans="1:14" ht="13.5" thickTop="1" x14ac:dyDescent="0.2"/>
    <row r="45" spans="1:14" x14ac:dyDescent="0.2">
      <c r="A45" s="55" t="s">
        <v>61</v>
      </c>
      <c r="B45" s="46">
        <v>11</v>
      </c>
      <c r="C45" s="46">
        <v>12</v>
      </c>
      <c r="D45" s="46">
        <v>6</v>
      </c>
      <c r="E45" s="46">
        <v>6</v>
      </c>
      <c r="F45" s="46"/>
      <c r="G45" s="46">
        <v>10</v>
      </c>
      <c r="H45" s="46"/>
      <c r="I45" s="46"/>
      <c r="J45" s="46"/>
      <c r="K45" s="46"/>
      <c r="L45" s="46"/>
      <c r="M45" s="46"/>
      <c r="N45" s="10">
        <f>SUM(B45:M45)</f>
        <v>45</v>
      </c>
    </row>
    <row r="46" spans="1:14" x14ac:dyDescent="0.2">
      <c r="B46" s="46"/>
      <c r="C46" s="46"/>
      <c r="D46" s="46"/>
      <c r="E46" s="46"/>
      <c r="F46" s="46"/>
      <c r="G46" s="46"/>
      <c r="H46" s="46"/>
      <c r="I46" s="46"/>
      <c r="J46" s="50"/>
      <c r="K46" s="46"/>
      <c r="L46" s="46"/>
      <c r="M46" s="46"/>
      <c r="N46" s="10"/>
    </row>
    <row r="47" spans="1:14" x14ac:dyDescent="0.2">
      <c r="B47" s="46"/>
      <c r="C47" s="46"/>
      <c r="D47" s="46"/>
      <c r="E47" s="46"/>
      <c r="F47" s="46"/>
      <c r="G47" s="46"/>
      <c r="H47" s="46"/>
      <c r="I47" s="46"/>
      <c r="J47" s="50"/>
      <c r="K47" s="46"/>
      <c r="L47" s="46"/>
      <c r="M47" s="46"/>
      <c r="N47" s="10"/>
    </row>
    <row r="50" spans="1:2" s="43" customFormat="1" ht="13.5" hidden="1" customHeight="1" thickTop="1" x14ac:dyDescent="0.2">
      <c r="A50" s="43" t="s">
        <v>38</v>
      </c>
      <c r="B50" s="83">
        <v>4922.6000000000004</v>
      </c>
    </row>
    <row r="51" spans="1:2" ht="12.75" hidden="1" customHeight="1" x14ac:dyDescent="0.2">
      <c r="A51" s="32" t="s">
        <v>39</v>
      </c>
      <c r="B51" s="55">
        <v>269.17</v>
      </c>
    </row>
    <row r="52" spans="1:2" ht="12.75" hidden="1" customHeight="1" x14ac:dyDescent="0.2">
      <c r="A52" s="32" t="s">
        <v>40</v>
      </c>
      <c r="B52" s="55">
        <v>549.01</v>
      </c>
    </row>
    <row r="53" spans="1:2" s="55" customFormat="1" ht="12.75" hidden="1" customHeight="1" x14ac:dyDescent="0.2">
      <c r="A53" s="55" t="s">
        <v>56</v>
      </c>
      <c r="B53" s="55">
        <v>1000</v>
      </c>
    </row>
  </sheetData>
  <mergeCells count="1">
    <mergeCell ref="A1:N1"/>
  </mergeCells>
  <hyperlinks>
    <hyperlink ref="A27" r:id="rId1" display="www.ksaacf.org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KSAACF</vt:lpstr>
      <vt:lpstr>KSAACF Projected Budget</vt:lpstr>
    </vt:vector>
  </TitlesOfParts>
  <Company>A.E.K.D.B.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Patch, Richard-p55447</cp:lastModifiedBy>
  <cp:lastPrinted>2008-03-05T20:43:13Z</cp:lastPrinted>
  <dcterms:created xsi:type="dcterms:W3CDTF">2001-09-06T23:27:07Z</dcterms:created>
  <dcterms:modified xsi:type="dcterms:W3CDTF">2018-01-05T15:26:54Z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