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0035"/>
  </bookViews>
  <sheets>
    <sheet name="KSAACF" sheetId="1" r:id="rId1"/>
    <sheet name="KSAACF Projected Budget" sheetId="4" r:id="rId2"/>
  </sheets>
  <calcPr calcId="145621"/>
</workbook>
</file>

<file path=xl/calcChain.xml><?xml version="1.0" encoding="utf-8"?>
<calcChain xmlns="http://schemas.openxmlformats.org/spreadsheetml/2006/main">
  <c r="B3" i="4" l="1"/>
  <c r="N16" i="1" l="1"/>
  <c r="N18" i="4" l="1"/>
  <c r="G5" i="1" l="1"/>
  <c r="N42" i="1"/>
  <c r="N14" i="1"/>
  <c r="N34" i="1"/>
  <c r="K5" i="1"/>
  <c r="N30" i="1"/>
  <c r="N37" i="1"/>
  <c r="B9" i="4"/>
  <c r="C9" i="4" s="1"/>
  <c r="D9" i="4" s="1"/>
  <c r="E9" i="4" s="1"/>
  <c r="F9" i="4" s="1"/>
  <c r="G9" i="4" s="1"/>
  <c r="H9" i="4" s="1"/>
  <c r="I9" i="4" s="1"/>
  <c r="J9" i="4" s="1"/>
  <c r="K9" i="4" s="1"/>
  <c r="L9" i="4" s="1"/>
  <c r="M9" i="4" s="1"/>
  <c r="N9" i="4" s="1"/>
  <c r="B9" i="1"/>
  <c r="C9" i="1" s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N33" i="4"/>
  <c r="B3" i="1"/>
  <c r="M4" i="1"/>
  <c r="N40" i="1"/>
  <c r="N19" i="1"/>
  <c r="B7" i="1"/>
  <c r="C7" i="1" s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B4" i="1"/>
  <c r="B8" i="1"/>
  <c r="C8" i="1" s="1"/>
  <c r="D8" i="1" s="1"/>
  <c r="N29" i="4"/>
  <c r="B5" i="1"/>
  <c r="B8" i="4"/>
  <c r="C8" i="4" s="1"/>
  <c r="D8" i="4" s="1"/>
  <c r="E8" i="4" s="1"/>
  <c r="F8" i="4" s="1"/>
  <c r="G8" i="4" s="1"/>
  <c r="H8" i="4" s="1"/>
  <c r="I8" i="4" s="1"/>
  <c r="J8" i="4" s="1"/>
  <c r="K8" i="4" s="1"/>
  <c r="L8" i="4" s="1"/>
  <c r="M8" i="4" s="1"/>
  <c r="N8" i="4" s="1"/>
  <c r="B7" i="4"/>
  <c r="C7" i="4" s="1"/>
  <c r="D7" i="4" s="1"/>
  <c r="E7" i="4" s="1"/>
  <c r="F7" i="4" s="1"/>
  <c r="G7" i="4" s="1"/>
  <c r="H7" i="4" s="1"/>
  <c r="I7" i="4" s="1"/>
  <c r="J7" i="4" s="1"/>
  <c r="K7" i="4" s="1"/>
  <c r="L7" i="4" s="1"/>
  <c r="M7" i="4" s="1"/>
  <c r="B5" i="4"/>
  <c r="B4" i="4"/>
  <c r="N36" i="4"/>
  <c r="N42" i="4"/>
  <c r="M26" i="4" s="1"/>
  <c r="N39" i="4"/>
  <c r="N38" i="4" s="1"/>
  <c r="N35" i="4"/>
  <c r="N34" i="4"/>
  <c r="N32" i="4"/>
  <c r="N31" i="4"/>
  <c r="N30" i="4"/>
  <c r="N28" i="4"/>
  <c r="N27" i="4"/>
  <c r="N25" i="4"/>
  <c r="N24" i="4"/>
  <c r="N23" i="4"/>
  <c r="N20" i="4"/>
  <c r="N19" i="4"/>
  <c r="N17" i="4"/>
  <c r="N16" i="4"/>
  <c r="N15" i="4"/>
  <c r="N14" i="4"/>
  <c r="L5" i="4"/>
  <c r="K5" i="4"/>
  <c r="J5" i="4"/>
  <c r="I5" i="4"/>
  <c r="H5" i="4"/>
  <c r="G5" i="4"/>
  <c r="F5" i="4"/>
  <c r="E5" i="4"/>
  <c r="D5" i="4"/>
  <c r="C5" i="4"/>
  <c r="M4" i="4"/>
  <c r="L4" i="4"/>
  <c r="K4" i="4"/>
  <c r="J4" i="4"/>
  <c r="I4" i="4"/>
  <c r="H4" i="4"/>
  <c r="G4" i="4"/>
  <c r="F4" i="4"/>
  <c r="E4" i="4"/>
  <c r="D4" i="4"/>
  <c r="C4" i="4"/>
  <c r="N18" i="1"/>
  <c r="N36" i="1"/>
  <c r="D5" i="1"/>
  <c r="D4" i="1"/>
  <c r="F4" i="1"/>
  <c r="G4" i="1"/>
  <c r="H4" i="1"/>
  <c r="I4" i="1"/>
  <c r="J4" i="1"/>
  <c r="K4" i="1"/>
  <c r="L4" i="1"/>
  <c r="C4" i="1"/>
  <c r="H5" i="1"/>
  <c r="I5" i="1"/>
  <c r="J5" i="1"/>
  <c r="L5" i="1"/>
  <c r="E5" i="1"/>
  <c r="N45" i="1"/>
  <c r="M27" i="1" s="1"/>
  <c r="N41" i="1"/>
  <c r="C5" i="1"/>
  <c r="N35" i="1"/>
  <c r="N17" i="1"/>
  <c r="N32" i="1"/>
  <c r="N25" i="1"/>
  <c r="N29" i="1"/>
  <c r="N26" i="1"/>
  <c r="N24" i="1"/>
  <c r="N21" i="1"/>
  <c r="N20" i="1"/>
  <c r="N15" i="1"/>
  <c r="N33" i="1" l="1"/>
  <c r="F5" i="1"/>
  <c r="F6" i="1" s="1"/>
  <c r="E4" i="1"/>
  <c r="E6" i="1" s="1"/>
  <c r="E8" i="1"/>
  <c r="F8" i="1" s="1"/>
  <c r="G8" i="1" s="1"/>
  <c r="H8" i="1" s="1"/>
  <c r="I8" i="1" s="1"/>
  <c r="J8" i="1" s="1"/>
  <c r="K8" i="1" s="1"/>
  <c r="L8" i="1" s="1"/>
  <c r="M8" i="1" s="1"/>
  <c r="N8" i="1" s="1"/>
  <c r="C6" i="1"/>
  <c r="H6" i="1"/>
  <c r="G6" i="4"/>
  <c r="K6" i="4"/>
  <c r="I6" i="4"/>
  <c r="C6" i="4"/>
  <c r="B6" i="4"/>
  <c r="B11" i="4" s="1"/>
  <c r="B10" i="4" s="1"/>
  <c r="B6" i="1"/>
  <c r="B11" i="1" s="1"/>
  <c r="D6" i="4"/>
  <c r="F6" i="4"/>
  <c r="H6" i="4"/>
  <c r="J6" i="4"/>
  <c r="L6" i="4"/>
  <c r="E6" i="4"/>
  <c r="N7" i="4"/>
  <c r="N26" i="4"/>
  <c r="M5" i="4"/>
  <c r="N5" i="4" s="1"/>
  <c r="N4" i="4"/>
  <c r="J6" i="1"/>
  <c r="D6" i="1"/>
  <c r="N28" i="1"/>
  <c r="I6" i="1"/>
  <c r="G6" i="1"/>
  <c r="N31" i="1"/>
  <c r="K6" i="1"/>
  <c r="L6" i="1"/>
  <c r="N27" i="1"/>
  <c r="M5" i="1"/>
  <c r="B10" i="1" l="1"/>
  <c r="N4" i="1"/>
  <c r="C3" i="1"/>
  <c r="C11" i="1" s="1"/>
  <c r="C10" i="1" s="1"/>
  <c r="M6" i="4"/>
  <c r="N6" i="4" s="1"/>
  <c r="C3" i="4"/>
  <c r="C11" i="4" s="1"/>
  <c r="M6" i="1"/>
  <c r="N6" i="1" s="1"/>
  <c r="N5" i="1"/>
  <c r="D3" i="1" l="1"/>
  <c r="D11" i="1" s="1"/>
  <c r="D10" i="1" s="1"/>
  <c r="C10" i="4"/>
  <c r="D3" i="4"/>
  <c r="D11" i="4" s="1"/>
  <c r="E3" i="1" l="1"/>
  <c r="E11" i="1" s="1"/>
  <c r="D10" i="4"/>
  <c r="E3" i="4"/>
  <c r="E11" i="4" s="1"/>
  <c r="E10" i="1" l="1"/>
  <c r="F3" i="1"/>
  <c r="F11" i="1" s="1"/>
  <c r="E10" i="4"/>
  <c r="F3" i="4"/>
  <c r="F11" i="4" s="1"/>
  <c r="G3" i="1" l="1"/>
  <c r="G11" i="1" s="1"/>
  <c r="G10" i="1" s="1"/>
  <c r="F10" i="1"/>
  <c r="F10" i="4"/>
  <c r="G3" i="4"/>
  <c r="G11" i="4" s="1"/>
  <c r="H3" i="1" l="1"/>
  <c r="H11" i="1" s="1"/>
  <c r="H10" i="1" s="1"/>
  <c r="G10" i="4"/>
  <c r="H3" i="4"/>
  <c r="H11" i="4" s="1"/>
  <c r="I3" i="1" l="1"/>
  <c r="I11" i="1" s="1"/>
  <c r="I10" i="1" s="1"/>
  <c r="H10" i="4"/>
  <c r="I3" i="4"/>
  <c r="I11" i="4" s="1"/>
  <c r="J3" i="1" l="1"/>
  <c r="J11" i="1" s="1"/>
  <c r="J10" i="1" s="1"/>
  <c r="I10" i="4"/>
  <c r="J3" i="4"/>
  <c r="J11" i="4" s="1"/>
  <c r="K3" i="1" l="1"/>
  <c r="K11" i="1" s="1"/>
  <c r="K10" i="1" s="1"/>
  <c r="J10" i="4"/>
  <c r="K3" i="4"/>
  <c r="K11" i="4" s="1"/>
  <c r="L3" i="1" l="1"/>
  <c r="L11" i="1" s="1"/>
  <c r="L10" i="1" s="1"/>
  <c r="K10" i="4"/>
  <c r="L3" i="4"/>
  <c r="L11" i="4" s="1"/>
  <c r="M3" i="1" l="1"/>
  <c r="M11" i="1" s="1"/>
  <c r="M10" i="1" s="1"/>
  <c r="N10" i="1" s="1"/>
  <c r="L10" i="4"/>
  <c r="M3" i="4"/>
  <c r="M11" i="4" s="1"/>
  <c r="N11" i="1" l="1"/>
  <c r="N11" i="4"/>
  <c r="M10" i="4"/>
  <c r="N10" i="4" s="1"/>
</calcChain>
</file>

<file path=xl/comments1.xml><?xml version="1.0" encoding="utf-8"?>
<comments xmlns="http://schemas.openxmlformats.org/spreadsheetml/2006/main">
  <authors>
    <author>Patch, Richard-P55447</author>
    <author>Patch, Richard-p55447</author>
  </authors>
  <commentList>
    <comment ref="B15" authorId="0">
      <text>
        <r>
          <rPr>
            <sz val="9"/>
            <color indexed="81"/>
            <rFont val="Tahoma"/>
            <family val="2"/>
          </rPr>
          <t>$65 specified to ΛE House; will distribute in Dec with annual payment</t>
        </r>
      </text>
    </comment>
    <comment ref="I45" authorId="1">
      <text>
        <r>
          <rPr>
            <sz val="9"/>
            <color indexed="81"/>
            <rFont val="Tahoma"/>
            <family val="2"/>
          </rPr>
          <t>2 Alumni dues paid members, 8 recent graduates (free dues first year)</t>
        </r>
      </text>
    </comment>
  </commentList>
</comments>
</file>

<file path=xl/sharedStrings.xml><?xml version="1.0" encoding="utf-8"?>
<sst xmlns="http://schemas.openxmlformats.org/spreadsheetml/2006/main" count="125" uniqueCount="62">
  <si>
    <t>Beginning 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</si>
  <si>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</si>
  <si>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</si>
  <si>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</si>
  <si>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</si>
  <si>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</si>
  <si>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</si>
  <si>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</si>
  <si>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</si>
  <si>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</si>
  <si>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</si>
  <si>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</si>
  <si>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</si>
  <si>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Revenue</t>
  </si>
  <si>
    <t>Total Disbursements</t>
  </si>
  <si>
    <t>Ending Balance</t>
  </si>
  <si>
    <t>REVENUE</t>
  </si>
  <si>
    <t>SUMMARY</t>
  </si>
  <si>
    <t>Dues</t>
  </si>
  <si>
    <t>Donations</t>
  </si>
  <si>
    <t>Fundraising</t>
  </si>
  <si>
    <t>DISBURSEMENTS</t>
  </si>
  <si>
    <t>Alumni Chapter Dues</t>
  </si>
  <si>
    <t>PO Box Fee</t>
  </si>
  <si>
    <t>UG Scholarship</t>
  </si>
  <si>
    <t>UG Rush Donation</t>
  </si>
  <si>
    <t>Total Monthly Cash</t>
  </si>
  <si>
    <t>TOTAL</t>
  </si>
  <si>
    <t>Extra Stuff</t>
  </si>
  <si>
    <t>Alumni Chapter Insur.</t>
  </si>
  <si>
    <t>PayPal Fee</t>
  </si>
  <si>
    <t>Memorial Fund</t>
  </si>
  <si>
    <t>MF Allocation</t>
  </si>
  <si>
    <t>Operating Allocation</t>
  </si>
  <si>
    <t>Website (ksaacf.org)</t>
  </si>
  <si>
    <t>Anniversary</t>
  </si>
  <si>
    <t>Prev. Yr End Balance</t>
  </si>
  <si>
    <t>Prev. Yr MF Allocation</t>
  </si>
  <si>
    <t>Prev. Yr BIN Allocation</t>
  </si>
  <si>
    <t>Interest</t>
  </si>
  <si>
    <t>BIN Fund</t>
  </si>
  <si>
    <t>BIN Allocation</t>
  </si>
  <si>
    <t>KSFL Prizes</t>
  </si>
  <si>
    <t>UG Sponsor</t>
  </si>
  <si>
    <t>ΛE House</t>
  </si>
  <si>
    <t>Celestial Fund</t>
  </si>
  <si>
    <t>Fund Definitions:</t>
  </si>
  <si>
    <t>Brothers-in-Need fund used to support brothers that may be in need of financial support</t>
  </si>
  <si>
    <t>Funds received as a result of performing fundraising events for general use by the KSAACF members as decided upon by the KSAACF EC</t>
  </si>
  <si>
    <t>Funds allocated to honor deceased brothers with the construction of a celestial monument or other permanent recognition at the Lambda Epsilon Chapter House.</t>
  </si>
  <si>
    <t>Funds received from KSAACF members for general use by the KSAACF members as designated by the KSAACF EC</t>
  </si>
  <si>
    <t>Funds received for a specific purpose as specified by the contributor.  If no purpose is specified by the contributor, the donation is applied for general use as designated by the KSAACF EC.</t>
  </si>
  <si>
    <t>Funds received from the financial institution in which the KSAACF account resides</t>
  </si>
  <si>
    <t>Funds used for the purchase of items or donations to charities in respect of identified persons that have passed away</t>
  </si>
  <si>
    <t>Prev. Yr Celestial Fund</t>
  </si>
  <si>
    <t>Golf Events</t>
  </si>
  <si>
    <t>Decals</t>
  </si>
  <si>
    <t>Dues Discount (3 yrs)</t>
  </si>
  <si>
    <t>Stamps</t>
  </si>
  <si>
    <t>Est. Members</t>
  </si>
  <si>
    <t>KSAACF 2018 Budget</t>
  </si>
  <si>
    <t>2018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</si>
</sst>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</font>
    <font>
      <u/>
      <sz val="10"/>
      <color indexed="12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4" fillId="0" borderId="2" xfId="0" applyFont="1" applyBorder="1"/>
    <xf numFmtId="0" fontId="3" fillId="0" borderId="2" xfId="0" applyFont="1" applyBorder="1"/>
    <xf numFmtId="0" fontId="2" fillId="0" borderId="0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0" fontId="0" fillId="0" borderId="18" xfId="0" applyBorder="1"/>
    <xf numFmtId="4" fontId="2" fillId="0" borderId="19" xfId="0" applyNumberFormat="1" applyFont="1" applyBorder="1" applyAlignment="1">
      <alignment horizontal="right"/>
    </xf>
    <xf numFmtId="0" fontId="5" fillId="0" borderId="20" xfId="1" applyFont="1" applyBorder="1" applyAlignment="1" applyProtection="1"/>
    <xf numFmtId="0" fontId="0" fillId="2" borderId="22" xfId="0" applyFill="1" applyBorder="1"/>
    <xf numFmtId="4" fontId="0" fillId="2" borderId="23" xfId="0" applyNumberFormat="1" applyFill="1" applyBorder="1" applyAlignment="1">
      <alignment horizontal="right"/>
    </xf>
    <xf numFmtId="4" fontId="0" fillId="2" borderId="24" xfId="0" applyNumberFormat="1" applyFill="1" applyBorder="1" applyAlignment="1">
      <alignment horizontal="right"/>
    </xf>
    <xf numFmtId="4" fontId="2" fillId="2" borderId="25" xfId="0" applyNumberFormat="1" applyFont="1" applyFill="1" applyBorder="1" applyAlignment="1">
      <alignment horizontal="right"/>
    </xf>
    <xf numFmtId="4" fontId="0" fillId="0" borderId="26" xfId="0" applyNumberFormat="1" applyBorder="1" applyAlignment="1">
      <alignment horizontal="right"/>
    </xf>
    <xf numFmtId="4" fontId="0" fillId="2" borderId="27" xfId="0" applyNumberFormat="1" applyFill="1" applyBorder="1" applyAlignment="1">
      <alignment horizontal="right"/>
    </xf>
    <xf numFmtId="0" fontId="0" fillId="0" borderId="0" xfId="0"/>
    <xf numFmtId="0" fontId="0" fillId="0" borderId="2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9" xfId="0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9" xfId="0" applyNumberForma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4" fontId="2" fillId="0" borderId="21" xfId="0" applyNumberFormat="1" applyFont="1" applyBorder="1" applyAlignment="1">
      <alignment horizontal="right"/>
    </xf>
    <xf numFmtId="0" fontId="0" fillId="0" borderId="28" xfId="0" applyBorder="1"/>
    <xf numFmtId="0" fontId="0" fillId="0" borderId="9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right"/>
      <protection locked="0"/>
    </xf>
    <xf numFmtId="2" fontId="0" fillId="0" borderId="12" xfId="0" applyNumberFormat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3" fillId="0" borderId="0" xfId="0" applyFont="1" applyFill="1"/>
    <xf numFmtId="0" fontId="3" fillId="0" borderId="9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right"/>
      <protection locked="0"/>
    </xf>
    <xf numFmtId="0" fontId="3" fillId="0" borderId="0" xfId="0" applyFont="1"/>
    <xf numFmtId="0" fontId="2" fillId="0" borderId="0" xfId="0" applyFont="1"/>
    <xf numFmtId="0" fontId="3" fillId="0" borderId="0" xfId="0" applyFont="1" applyProtection="1">
      <protection locked="0"/>
    </xf>
    <xf numFmtId="0" fontId="3" fillId="0" borderId="0" xfId="0" applyFont="1" applyBorder="1"/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4" fontId="3" fillId="0" borderId="9" xfId="0" applyNumberFormat="1" applyFont="1" applyBorder="1" applyAlignment="1">
      <alignment horizontal="right"/>
    </xf>
    <xf numFmtId="0" fontId="3" fillId="0" borderId="18" xfId="0" applyFont="1" applyBorder="1"/>
    <xf numFmtId="4" fontId="3" fillId="0" borderId="17" xfId="0" applyNumberFormat="1" applyFont="1" applyBorder="1" applyAlignment="1">
      <alignment horizontal="right"/>
    </xf>
    <xf numFmtId="4" fontId="3" fillId="0" borderId="26" xfId="0" applyNumberFormat="1" applyFont="1" applyBorder="1" applyAlignment="1">
      <alignment horizontal="right"/>
    </xf>
    <xf numFmtId="0" fontId="3" fillId="2" borderId="22" xfId="0" applyFont="1" applyFill="1" applyBorder="1"/>
    <xf numFmtId="4" fontId="3" fillId="2" borderId="24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  <protection locked="0"/>
    </xf>
    <xf numFmtId="2" fontId="3" fillId="0" borderId="0" xfId="0" applyNumberFormat="1" applyFont="1" applyBorder="1" applyAlignment="1" applyProtection="1">
      <alignment horizontal="right"/>
      <protection locked="0"/>
    </xf>
    <xf numFmtId="2" fontId="3" fillId="0" borderId="12" xfId="0" applyNumberFormat="1" applyFont="1" applyBorder="1" applyAlignment="1" applyProtection="1">
      <alignment horizontal="right"/>
      <protection locked="0"/>
    </xf>
    <xf numFmtId="0" fontId="6" fillId="0" borderId="20" xfId="1" applyFont="1" applyBorder="1" applyAlignment="1" applyProtection="1"/>
    <xf numFmtId="0" fontId="3" fillId="0" borderId="3" xfId="0" applyFont="1" applyBorder="1"/>
    <xf numFmtId="0" fontId="3" fillId="0" borderId="5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28" xfId="0" applyFont="1" applyBorder="1"/>
    <xf numFmtId="4" fontId="2" fillId="2" borderId="31" xfId="0" applyNumberFormat="1" applyFont="1" applyFill="1" applyBorder="1" applyAlignment="1">
      <alignment horizontal="right"/>
    </xf>
    <xf numFmtId="4" fontId="3" fillId="2" borderId="27" xfId="0" applyNumberFormat="1" applyFont="1" applyFill="1" applyBorder="1" applyAlignment="1">
      <alignment horizontal="right"/>
    </xf>
    <xf numFmtId="0" fontId="3" fillId="0" borderId="2" xfId="0" applyFont="1" applyBorder="1"/>
    <xf numFmtId="0" fontId="0" fillId="0" borderId="2" xfId="0" applyBorder="1"/>
    <xf numFmtId="2" fontId="3" fillId="0" borderId="12" xfId="0" applyNumberFormat="1" applyFont="1" applyBorder="1" applyAlignment="1">
      <alignment horizontal="right"/>
    </xf>
    <xf numFmtId="4" fontId="3" fillId="0" borderId="0" xfId="0" applyNumberFormat="1" applyFont="1"/>
    <xf numFmtId="2" fontId="3" fillId="0" borderId="9" xfId="0" applyNumberFormat="1" applyFont="1" applyBorder="1" applyAlignment="1" applyProtection="1">
      <alignment horizontal="right"/>
      <protection locked="0"/>
    </xf>
    <xf numFmtId="0" fontId="3" fillId="0" borderId="8" xfId="0" applyFont="1" applyBorder="1" applyAlignment="1">
      <alignment horizontal="center"/>
    </xf>
    <xf numFmtId="4" fontId="3" fillId="2" borderId="23" xfId="0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0" xfId="0" applyNumberFormat="1" applyFont="1"/>
    <xf numFmtId="0" fontId="3" fillId="0" borderId="32" xfId="0" applyFont="1" applyBorder="1" applyAlignment="1">
      <alignment horizontal="center"/>
    </xf>
    <xf numFmtId="0" fontId="3" fillId="0" borderId="0" xfId="0" applyFont="1" applyBorder="1" applyProtection="1">
      <protection locked="0"/>
    </xf>
    <xf numFmtId="0" fontId="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saacf.org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saacf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0"/>
  <sheetViews>
    <sheetView tabSelected="1" workbookViewId="0">
      <selection sqref="A1:N1"/>
    </sheetView>
  </sheetViews>
  <sheetFormatPr defaultRowHeight="12.75" x14ac:dyDescent="0.2"/>
  <cols>
    <col min="1" max="1" width="19.28515625" style="53" bestFit="1" customWidth="1"/>
    <col min="2" max="14" width="8.5703125" style="53" customWidth="1"/>
    <col min="15" max="16384" width="9.140625" style="53"/>
  </cols>
  <sheetData>
    <row r="1" spans="1:31" ht="19.5" thickTop="1" thickBot="1" x14ac:dyDescent="0.3">
      <c r="A1" s="95" t="s">
        <v>60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1" ht="13.5" thickBot="1" x14ac:dyDescent="0.25">
      <c r="A2" s="57" t="s">
        <v>17</v>
      </c>
      <c r="B2" s="87" t="s">
        <v>1</v>
      </c>
      <c r="C2" s="58" t="s">
        <v>2</v>
      </c>
      <c r="D2" s="58" t="s">
        <v>3</v>
      </c>
      <c r="E2" s="58" t="s">
        <v>4</v>
      </c>
      <c r="F2" s="58" t="s">
        <v>5</v>
      </c>
      <c r="G2" s="58" t="s">
        <v>6</v>
      </c>
      <c r="H2" s="58" t="s">
        <v>7</v>
      </c>
      <c r="I2" s="58" t="s">
        <v>8</v>
      </c>
      <c r="J2" s="58" t="s">
        <v>9</v>
      </c>
      <c r="K2" s="93" t="s">
        <v>10</v>
      </c>
      <c r="L2" s="58" t="s">
        <v>11</v>
      </c>
      <c r="M2" s="59" t="s">
        <v>12</v>
      </c>
      <c r="N2" s="6" t="s">
        <v>27</v>
      </c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31" x14ac:dyDescent="0.2">
      <c r="A3" s="9" t="s">
        <v>0</v>
      </c>
      <c r="B3" s="18">
        <f>B57</f>
        <v>6082.28</v>
      </c>
      <c r="C3" s="60">
        <f t="shared" ref="C3:M3" si="0">B11</f>
        <v>6897.37</v>
      </c>
      <c r="D3" s="60">
        <f t="shared" si="0"/>
        <v>7532.25</v>
      </c>
      <c r="E3" s="60">
        <f t="shared" si="0"/>
        <v>7427.3</v>
      </c>
      <c r="F3" s="60">
        <f t="shared" si="0"/>
        <v>7427.91</v>
      </c>
      <c r="G3" s="60">
        <f t="shared" si="0"/>
        <v>7428.54</v>
      </c>
      <c r="H3" s="60">
        <f t="shared" si="0"/>
        <v>7347.15</v>
      </c>
      <c r="I3" s="60">
        <f t="shared" si="0"/>
        <v>7347.7699999999995</v>
      </c>
      <c r="J3" s="60">
        <f t="shared" si="0"/>
        <v>7982.11</v>
      </c>
      <c r="K3" s="64">
        <f t="shared" si="0"/>
        <v>7682.7599999999993</v>
      </c>
      <c r="L3" s="64">
        <f t="shared" si="0"/>
        <v>7882.579999999999</v>
      </c>
      <c r="M3" s="65">
        <f t="shared" si="0"/>
        <v>7883.2299999999987</v>
      </c>
      <c r="N3" s="19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31" x14ac:dyDescent="0.2">
      <c r="A4" s="9" t="s">
        <v>13</v>
      </c>
      <c r="B4" s="62">
        <f t="shared" ref="B4:M4" si="1">SUM(B14:B22)</f>
        <v>840.53</v>
      </c>
      <c r="C4" s="60">
        <f t="shared" si="1"/>
        <v>710.53</v>
      </c>
      <c r="D4" s="60">
        <f t="shared" si="1"/>
        <v>35.630000000000003</v>
      </c>
      <c r="E4" s="60">
        <f t="shared" si="1"/>
        <v>0.61</v>
      </c>
      <c r="F4" s="60">
        <f t="shared" si="1"/>
        <v>0.63</v>
      </c>
      <c r="G4" s="60">
        <f t="shared" si="1"/>
        <v>0.61</v>
      </c>
      <c r="H4" s="60">
        <f t="shared" si="1"/>
        <v>0.62</v>
      </c>
      <c r="I4" s="60">
        <f t="shared" si="1"/>
        <v>665.66</v>
      </c>
      <c r="J4" s="60">
        <f t="shared" si="1"/>
        <v>0.65</v>
      </c>
      <c r="K4" s="60">
        <f t="shared" si="1"/>
        <v>210.66</v>
      </c>
      <c r="L4" s="60">
        <f t="shared" si="1"/>
        <v>0.65</v>
      </c>
      <c r="M4" s="61">
        <f t="shared" si="1"/>
        <v>105.67</v>
      </c>
      <c r="N4" s="39">
        <f>SUM(B4:M4)</f>
        <v>2572.4499999999998</v>
      </c>
      <c r="V4" s="92"/>
      <c r="W4" s="92"/>
      <c r="X4" s="92"/>
      <c r="Y4" s="92"/>
      <c r="Z4" s="92"/>
      <c r="AA4" s="92"/>
      <c r="AB4" s="92"/>
      <c r="AC4" s="92"/>
      <c r="AD4" s="92"/>
      <c r="AE4" s="92"/>
    </row>
    <row r="5" spans="1:31" x14ac:dyDescent="0.2">
      <c r="A5" s="9" t="s">
        <v>14</v>
      </c>
      <c r="B5" s="62">
        <f>SUM(B23:B41)</f>
        <v>25.44</v>
      </c>
      <c r="C5" s="60">
        <f t="shared" ref="C5:M5" si="2">SUM(C24:C43)</f>
        <v>75.649999999999991</v>
      </c>
      <c r="D5" s="60">
        <f t="shared" si="2"/>
        <v>140.57999999999998</v>
      </c>
      <c r="E5" s="60">
        <f t="shared" si="2"/>
        <v>0</v>
      </c>
      <c r="F5" s="60">
        <f t="shared" si="2"/>
        <v>0</v>
      </c>
      <c r="G5" s="60">
        <f t="shared" si="2"/>
        <v>82</v>
      </c>
      <c r="H5" s="60">
        <f t="shared" si="2"/>
        <v>0</v>
      </c>
      <c r="I5" s="60">
        <f t="shared" si="2"/>
        <v>31.32</v>
      </c>
      <c r="J5" s="60">
        <f t="shared" si="2"/>
        <v>300</v>
      </c>
      <c r="K5" s="60">
        <f t="shared" si="2"/>
        <v>10.84</v>
      </c>
      <c r="L5" s="60">
        <f t="shared" si="2"/>
        <v>0</v>
      </c>
      <c r="M5" s="61">
        <f t="shared" si="2"/>
        <v>304.32</v>
      </c>
      <c r="N5" s="39">
        <f t="shared" ref="N5:N31" si="3">SUM(B5:M5)</f>
        <v>970.15000000000009</v>
      </c>
      <c r="V5" s="92"/>
      <c r="W5" s="92"/>
      <c r="X5" s="92"/>
      <c r="Y5" s="92"/>
      <c r="Z5" s="92"/>
      <c r="AA5" s="92"/>
      <c r="AB5" s="92"/>
      <c r="AC5" s="92"/>
      <c r="AD5" s="92"/>
      <c r="AE5" s="92"/>
    </row>
    <row r="6" spans="1:31" ht="13.5" thickBot="1" x14ac:dyDescent="0.25">
      <c r="A6" s="9" t="s">
        <v>26</v>
      </c>
      <c r="B6" s="62">
        <f>B4-B5</f>
        <v>815.08999999999992</v>
      </c>
      <c r="C6" s="60">
        <f t="shared" ref="C6:M6" si="4">C4-C5</f>
        <v>634.88</v>
      </c>
      <c r="D6" s="60">
        <f t="shared" si="4"/>
        <v>-104.94999999999999</v>
      </c>
      <c r="E6" s="60">
        <f t="shared" si="4"/>
        <v>0.61</v>
      </c>
      <c r="F6" s="60">
        <f t="shared" si="4"/>
        <v>0.63</v>
      </c>
      <c r="G6" s="60">
        <f t="shared" si="4"/>
        <v>-81.39</v>
      </c>
      <c r="H6" s="60">
        <f t="shared" si="4"/>
        <v>0.62</v>
      </c>
      <c r="I6" s="60">
        <f t="shared" si="4"/>
        <v>634.33999999999992</v>
      </c>
      <c r="J6" s="60">
        <f t="shared" si="4"/>
        <v>-299.35000000000002</v>
      </c>
      <c r="K6" s="60">
        <f t="shared" si="4"/>
        <v>199.82</v>
      </c>
      <c r="L6" s="60">
        <f t="shared" si="4"/>
        <v>0.65</v>
      </c>
      <c r="M6" s="61">
        <f t="shared" si="4"/>
        <v>-198.64999999999998</v>
      </c>
      <c r="N6" s="39">
        <f t="shared" si="3"/>
        <v>1602.2999999999997</v>
      </c>
      <c r="V6" s="92"/>
      <c r="W6" s="92"/>
      <c r="X6" s="92"/>
      <c r="Y6" s="92"/>
      <c r="Z6" s="92"/>
      <c r="AA6" s="92"/>
      <c r="AB6" s="92"/>
      <c r="AC6" s="92"/>
      <c r="AD6" s="92"/>
      <c r="AE6" s="92"/>
    </row>
    <row r="7" spans="1:31" x14ac:dyDescent="0.2">
      <c r="A7" s="63" t="s">
        <v>32</v>
      </c>
      <c r="B7" s="18">
        <f>B58+B45*2+B17-B32</f>
        <v>473.17</v>
      </c>
      <c r="C7" s="64">
        <f t="shared" ref="C7:M7" si="5">B7+C45*2+C17-C32</f>
        <v>489.17</v>
      </c>
      <c r="D7" s="64">
        <f t="shared" si="5"/>
        <v>491.17</v>
      </c>
      <c r="E7" s="64">
        <f t="shared" si="5"/>
        <v>491.17</v>
      </c>
      <c r="F7" s="64">
        <f t="shared" si="5"/>
        <v>491.17</v>
      </c>
      <c r="G7" s="64">
        <f t="shared" si="5"/>
        <v>491.17</v>
      </c>
      <c r="H7" s="64">
        <f t="shared" si="5"/>
        <v>491.17</v>
      </c>
      <c r="I7" s="64">
        <f t="shared" si="5"/>
        <v>511.17</v>
      </c>
      <c r="J7" s="64">
        <f t="shared" si="5"/>
        <v>511.17</v>
      </c>
      <c r="K7" s="64">
        <f t="shared" si="5"/>
        <v>519.17000000000007</v>
      </c>
      <c r="L7" s="64">
        <f t="shared" si="5"/>
        <v>519.17000000000007</v>
      </c>
      <c r="M7" s="65">
        <f t="shared" si="5"/>
        <v>525.17000000000007</v>
      </c>
      <c r="N7" s="24">
        <f t="shared" ref="N7:N11" si="6">M7</f>
        <v>525.17000000000007</v>
      </c>
      <c r="V7" s="92"/>
      <c r="W7" s="92"/>
      <c r="X7" s="92"/>
      <c r="Y7" s="92"/>
      <c r="Z7" s="92"/>
      <c r="AA7" s="92"/>
      <c r="AB7" s="92"/>
      <c r="AC7" s="92"/>
      <c r="AD7" s="92"/>
      <c r="AE7" s="92"/>
    </row>
    <row r="8" spans="1:31" x14ac:dyDescent="0.2">
      <c r="A8" s="9" t="s">
        <v>41</v>
      </c>
      <c r="B8" s="62">
        <f>B59+B18-B33</f>
        <v>509.01</v>
      </c>
      <c r="C8" s="60">
        <f t="shared" ref="C8:M8" si="7">B8+C18-C33</f>
        <v>656.51</v>
      </c>
      <c r="D8" s="60">
        <f t="shared" si="7"/>
        <v>656.51</v>
      </c>
      <c r="E8" s="60">
        <f t="shared" si="7"/>
        <v>656.51</v>
      </c>
      <c r="F8" s="60">
        <f t="shared" si="7"/>
        <v>656.51</v>
      </c>
      <c r="G8" s="60">
        <f t="shared" si="7"/>
        <v>656.51</v>
      </c>
      <c r="H8" s="60">
        <f t="shared" si="7"/>
        <v>656.51</v>
      </c>
      <c r="I8" s="60">
        <f t="shared" si="7"/>
        <v>656.51</v>
      </c>
      <c r="J8" s="60">
        <f t="shared" si="7"/>
        <v>656.51</v>
      </c>
      <c r="K8" s="60">
        <f t="shared" si="7"/>
        <v>656.51</v>
      </c>
      <c r="L8" s="60">
        <f t="shared" si="7"/>
        <v>656.51</v>
      </c>
      <c r="M8" s="61">
        <f t="shared" si="7"/>
        <v>656.51</v>
      </c>
      <c r="N8" s="41">
        <f t="shared" si="6"/>
        <v>656.51</v>
      </c>
      <c r="V8" s="92"/>
      <c r="W8" s="92"/>
      <c r="X8" s="92"/>
      <c r="Y8" s="92"/>
      <c r="Z8" s="92"/>
      <c r="AA8" s="92"/>
      <c r="AB8" s="92"/>
      <c r="AC8" s="92"/>
      <c r="AD8" s="92"/>
      <c r="AE8" s="92"/>
    </row>
    <row r="9" spans="1:31" x14ac:dyDescent="0.2">
      <c r="A9" s="9" t="s">
        <v>45</v>
      </c>
      <c r="B9" s="62">
        <f>B60+B19-B34</f>
        <v>1000</v>
      </c>
      <c r="C9" s="60">
        <f t="shared" ref="C9:M9" si="8">B9+C19-C34</f>
        <v>1000</v>
      </c>
      <c r="D9" s="60">
        <f t="shared" si="8"/>
        <v>1000</v>
      </c>
      <c r="E9" s="60">
        <f t="shared" si="8"/>
        <v>1000</v>
      </c>
      <c r="F9" s="60">
        <f t="shared" si="8"/>
        <v>1000</v>
      </c>
      <c r="G9" s="60">
        <f t="shared" si="8"/>
        <v>1000</v>
      </c>
      <c r="H9" s="60">
        <f t="shared" si="8"/>
        <v>1000</v>
      </c>
      <c r="I9" s="60">
        <f t="shared" si="8"/>
        <v>1000</v>
      </c>
      <c r="J9" s="60">
        <f t="shared" si="8"/>
        <v>1000</v>
      </c>
      <c r="K9" s="60">
        <f t="shared" si="8"/>
        <v>1000</v>
      </c>
      <c r="L9" s="60">
        <f t="shared" si="8"/>
        <v>1000</v>
      </c>
      <c r="M9" s="61">
        <f t="shared" si="8"/>
        <v>1000</v>
      </c>
      <c r="N9" s="39">
        <f t="shared" si="6"/>
        <v>1000</v>
      </c>
      <c r="V9" s="92"/>
      <c r="W9" s="92"/>
      <c r="X9" s="92"/>
      <c r="Y9" s="92"/>
      <c r="Z9" s="92"/>
      <c r="AA9" s="92"/>
      <c r="AB9" s="92"/>
      <c r="AC9" s="92"/>
      <c r="AD9" s="92"/>
      <c r="AE9" s="92"/>
    </row>
    <row r="10" spans="1:31" ht="13.5" thickBot="1" x14ac:dyDescent="0.25">
      <c r="A10" s="66" t="s">
        <v>33</v>
      </c>
      <c r="B10" s="88">
        <f t="shared" ref="B10:M10" si="9">B11-SUM(B7:B9)</f>
        <v>4915.1899999999996</v>
      </c>
      <c r="C10" s="67">
        <f t="shared" si="9"/>
        <v>5386.57</v>
      </c>
      <c r="D10" s="67">
        <f t="shared" si="9"/>
        <v>5279.62</v>
      </c>
      <c r="E10" s="67">
        <f t="shared" si="9"/>
        <v>5280.23</v>
      </c>
      <c r="F10" s="67">
        <f t="shared" si="9"/>
        <v>5280.86</v>
      </c>
      <c r="G10" s="67">
        <f t="shared" si="9"/>
        <v>5199.4699999999993</v>
      </c>
      <c r="H10" s="67">
        <f t="shared" si="9"/>
        <v>5200.0899999999992</v>
      </c>
      <c r="I10" s="67">
        <f t="shared" si="9"/>
        <v>5814.4299999999994</v>
      </c>
      <c r="J10" s="67">
        <f t="shared" si="9"/>
        <v>5515.079999999999</v>
      </c>
      <c r="K10" s="67">
        <f t="shared" si="9"/>
        <v>5706.8999999999987</v>
      </c>
      <c r="L10" s="67">
        <f t="shared" si="9"/>
        <v>5707.5499999999984</v>
      </c>
      <c r="M10" s="81">
        <f t="shared" si="9"/>
        <v>5502.8999999999987</v>
      </c>
      <c r="N10" s="80">
        <f t="shared" si="6"/>
        <v>5502.8999999999987</v>
      </c>
      <c r="V10" s="92"/>
      <c r="W10" s="92"/>
      <c r="X10" s="92"/>
      <c r="Y10" s="92"/>
      <c r="Z10" s="92"/>
      <c r="AA10" s="92"/>
      <c r="AB10" s="92"/>
      <c r="AC10" s="92"/>
      <c r="AD10" s="92"/>
      <c r="AE10" s="92"/>
    </row>
    <row r="11" spans="1:31" x14ac:dyDescent="0.2">
      <c r="A11" s="9" t="s">
        <v>15</v>
      </c>
      <c r="B11" s="62">
        <f t="shared" ref="B11:M11" si="10">B3+B6</f>
        <v>6897.37</v>
      </c>
      <c r="C11" s="60">
        <f t="shared" si="10"/>
        <v>7532.25</v>
      </c>
      <c r="D11" s="60">
        <f t="shared" si="10"/>
        <v>7427.3</v>
      </c>
      <c r="E11" s="60">
        <f t="shared" si="10"/>
        <v>7427.91</v>
      </c>
      <c r="F11" s="64">
        <f t="shared" si="10"/>
        <v>7428.54</v>
      </c>
      <c r="G11" s="60">
        <f t="shared" si="10"/>
        <v>7347.15</v>
      </c>
      <c r="H11" s="60">
        <f t="shared" si="10"/>
        <v>7347.7699999999995</v>
      </c>
      <c r="I11" s="60">
        <f t="shared" si="10"/>
        <v>7982.11</v>
      </c>
      <c r="J11" s="60">
        <f t="shared" si="10"/>
        <v>7682.7599999999993</v>
      </c>
      <c r="K11" s="60">
        <f t="shared" si="10"/>
        <v>7882.579999999999</v>
      </c>
      <c r="L11" s="60">
        <f t="shared" si="10"/>
        <v>7883.2299999999987</v>
      </c>
      <c r="M11" s="61">
        <f t="shared" si="10"/>
        <v>7684.579999999999</v>
      </c>
      <c r="N11" s="39">
        <f t="shared" si="6"/>
        <v>7684.579999999999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</row>
    <row r="12" spans="1:31" ht="13.5" thickBot="1" x14ac:dyDescent="0.25">
      <c r="A12" s="9"/>
      <c r="B12" s="89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9"/>
      <c r="N12" s="39"/>
      <c r="V12" s="92"/>
      <c r="W12" s="92"/>
      <c r="X12" s="92"/>
      <c r="Y12" s="92"/>
      <c r="Z12" s="92"/>
      <c r="AA12" s="92"/>
      <c r="AB12" s="92"/>
      <c r="AC12" s="92"/>
      <c r="AD12" s="92"/>
      <c r="AE12" s="92"/>
    </row>
    <row r="13" spans="1:31" ht="13.5" thickBot="1" x14ac:dyDescent="0.25">
      <c r="A13" s="57" t="s">
        <v>16</v>
      </c>
      <c r="B13" s="9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1"/>
      <c r="N13" s="20"/>
      <c r="P13" s="92"/>
      <c r="Q13" s="92"/>
      <c r="R13" s="92"/>
      <c r="S13" s="92"/>
      <c r="T13" s="85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</row>
    <row r="14" spans="1:31" x14ac:dyDescent="0.2">
      <c r="A14" s="9" t="s">
        <v>18</v>
      </c>
      <c r="B14" s="50">
        <v>700</v>
      </c>
      <c r="C14" s="51">
        <v>315</v>
      </c>
      <c r="D14" s="51">
        <v>35</v>
      </c>
      <c r="E14" s="51"/>
      <c r="F14" s="51"/>
      <c r="G14" s="51"/>
      <c r="H14" s="51"/>
      <c r="I14" s="94">
        <v>665</v>
      </c>
      <c r="J14" s="51"/>
      <c r="K14" s="51">
        <v>210</v>
      </c>
      <c r="L14" s="51"/>
      <c r="M14" s="52">
        <v>105</v>
      </c>
      <c r="N14" s="39">
        <f t="shared" si="3"/>
        <v>2030</v>
      </c>
      <c r="P14" s="92"/>
      <c r="Q14" s="92"/>
      <c r="R14" s="92"/>
      <c r="S14" s="92"/>
      <c r="T14" s="85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</row>
    <row r="15" spans="1:31" x14ac:dyDescent="0.2">
      <c r="A15" s="9" t="s">
        <v>19</v>
      </c>
      <c r="B15" s="50">
        <v>140</v>
      </c>
      <c r="C15" s="73">
        <v>247.5</v>
      </c>
      <c r="D15" s="51"/>
      <c r="E15" s="51"/>
      <c r="F15" s="51"/>
      <c r="G15" s="51"/>
      <c r="H15" s="51"/>
      <c r="I15" s="94"/>
      <c r="J15" s="51"/>
      <c r="K15" s="51"/>
      <c r="L15" s="51"/>
      <c r="M15" s="52"/>
      <c r="N15" s="39">
        <f t="shared" si="3"/>
        <v>387.5</v>
      </c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</row>
    <row r="16" spans="1:31" x14ac:dyDescent="0.2">
      <c r="A16" s="82" t="s">
        <v>24</v>
      </c>
      <c r="B16" s="50"/>
      <c r="C16" s="51"/>
      <c r="D16" s="51"/>
      <c r="E16" s="51"/>
      <c r="F16" s="51"/>
      <c r="G16" s="51"/>
      <c r="H16" s="51"/>
      <c r="I16" s="94"/>
      <c r="J16" s="51"/>
      <c r="K16" s="51"/>
      <c r="L16" s="51"/>
      <c r="M16" s="52"/>
      <c r="N16" s="39">
        <f t="shared" si="3"/>
        <v>0</v>
      </c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</row>
    <row r="17" spans="1:31" x14ac:dyDescent="0.2">
      <c r="A17" s="9" t="s">
        <v>31</v>
      </c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2"/>
      <c r="N17" s="39">
        <f t="shared" si="3"/>
        <v>0</v>
      </c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</row>
    <row r="18" spans="1:31" x14ac:dyDescent="0.2">
      <c r="A18" s="9" t="s">
        <v>40</v>
      </c>
      <c r="B18" s="50"/>
      <c r="C18" s="73">
        <v>147.5</v>
      </c>
      <c r="D18" s="51"/>
      <c r="E18" s="51"/>
      <c r="F18" s="51"/>
      <c r="G18" s="51"/>
      <c r="H18" s="51"/>
      <c r="I18" s="51"/>
      <c r="J18" s="51"/>
      <c r="K18" s="51"/>
      <c r="L18" s="51"/>
      <c r="M18" s="52"/>
      <c r="N18" s="39">
        <f t="shared" si="3"/>
        <v>147.5</v>
      </c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</row>
    <row r="19" spans="1:31" x14ac:dyDescent="0.2">
      <c r="A19" s="9" t="s">
        <v>45</v>
      </c>
      <c r="B19" s="50"/>
      <c r="C19" s="51"/>
      <c r="D19" s="51"/>
      <c r="E19" s="51"/>
      <c r="F19" s="51"/>
      <c r="G19" s="51"/>
      <c r="H19" s="72"/>
      <c r="I19" s="51"/>
      <c r="J19" s="51"/>
      <c r="K19" s="51"/>
      <c r="L19" s="51"/>
      <c r="M19" s="52"/>
      <c r="N19" s="39">
        <f t="shared" si="3"/>
        <v>0</v>
      </c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</row>
    <row r="20" spans="1:31" x14ac:dyDescent="0.2">
      <c r="A20" s="9" t="s">
        <v>20</v>
      </c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2"/>
      <c r="N20" s="39">
        <f t="shared" si="3"/>
        <v>0</v>
      </c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</row>
    <row r="21" spans="1:31" x14ac:dyDescent="0.2">
      <c r="A21" s="9" t="s">
        <v>39</v>
      </c>
      <c r="B21" s="86">
        <v>0.53</v>
      </c>
      <c r="C21" s="73">
        <v>0.53</v>
      </c>
      <c r="D21" s="73">
        <v>0.63</v>
      </c>
      <c r="E21" s="73">
        <v>0.61</v>
      </c>
      <c r="F21" s="73">
        <v>0.63</v>
      </c>
      <c r="G21" s="73">
        <v>0.61</v>
      </c>
      <c r="H21" s="73">
        <v>0.62</v>
      </c>
      <c r="I21" s="73">
        <v>0.66</v>
      </c>
      <c r="J21" s="73">
        <v>0.65</v>
      </c>
      <c r="K21" s="73">
        <v>0.66</v>
      </c>
      <c r="L21" s="73">
        <v>0.65</v>
      </c>
      <c r="M21" s="74">
        <v>0.67</v>
      </c>
      <c r="N21" s="39">
        <f t="shared" si="3"/>
        <v>7.45</v>
      </c>
      <c r="P21" s="92"/>
      <c r="Q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</row>
    <row r="22" spans="1:31" ht="13.5" thickBot="1" x14ac:dyDescent="0.25">
      <c r="A22" s="9"/>
      <c r="B22" s="89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9"/>
      <c r="N22" s="39"/>
      <c r="O22" s="92"/>
      <c r="P22" s="92"/>
      <c r="Q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</row>
    <row r="23" spans="1:31" ht="13.5" thickBot="1" x14ac:dyDescent="0.25">
      <c r="A23" s="57" t="s">
        <v>21</v>
      </c>
      <c r="B23" s="9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1"/>
      <c r="N23" s="20"/>
      <c r="O23" s="92"/>
      <c r="P23" s="92"/>
      <c r="Q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</row>
    <row r="24" spans="1:31" x14ac:dyDescent="0.2">
      <c r="A24" s="9" t="s">
        <v>22</v>
      </c>
      <c r="B24" s="50"/>
      <c r="C24" s="51"/>
      <c r="D24" s="51"/>
      <c r="E24" s="51"/>
      <c r="F24" s="51"/>
      <c r="G24" s="51"/>
      <c r="H24" s="51"/>
      <c r="I24" s="51"/>
      <c r="J24" s="51">
        <v>50</v>
      </c>
      <c r="K24" s="51"/>
      <c r="L24" s="51"/>
      <c r="M24" s="52"/>
      <c r="N24" s="39">
        <f t="shared" si="3"/>
        <v>50</v>
      </c>
      <c r="P24" s="92"/>
      <c r="Q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</row>
    <row r="25" spans="1:31" x14ac:dyDescent="0.2">
      <c r="A25" s="9" t="s">
        <v>29</v>
      </c>
      <c r="B25" s="50"/>
      <c r="C25" s="51"/>
      <c r="D25" s="51"/>
      <c r="E25" s="51"/>
      <c r="F25" s="51"/>
      <c r="G25" s="51"/>
      <c r="H25" s="51"/>
      <c r="I25" s="51"/>
      <c r="J25" s="51">
        <v>250</v>
      </c>
      <c r="K25" s="51"/>
      <c r="L25" s="51"/>
      <c r="M25" s="52"/>
      <c r="N25" s="39">
        <f t="shared" si="3"/>
        <v>250</v>
      </c>
      <c r="P25" s="92"/>
      <c r="Q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</row>
    <row r="26" spans="1:31" x14ac:dyDescent="0.2">
      <c r="A26" s="9" t="s">
        <v>23</v>
      </c>
      <c r="B26" s="50"/>
      <c r="C26" s="51"/>
      <c r="D26" s="51"/>
      <c r="E26" s="51"/>
      <c r="F26" s="51"/>
      <c r="G26" s="51">
        <v>82</v>
      </c>
      <c r="H26" s="51"/>
      <c r="I26" s="51"/>
      <c r="J26" s="51"/>
      <c r="K26" s="51"/>
      <c r="L26" s="51"/>
      <c r="M26" s="52"/>
      <c r="N26" s="39">
        <f t="shared" si="3"/>
        <v>82</v>
      </c>
      <c r="P26" s="92"/>
      <c r="Q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</row>
    <row r="27" spans="1:31" x14ac:dyDescent="0.2">
      <c r="A27" s="9" t="s">
        <v>44</v>
      </c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84">
        <f>N45*3.5+65</f>
        <v>303</v>
      </c>
      <c r="N27" s="39">
        <f t="shared" si="3"/>
        <v>303</v>
      </c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x14ac:dyDescent="0.2">
      <c r="A28" s="75" t="s">
        <v>34</v>
      </c>
      <c r="B28" s="50"/>
      <c r="C28" s="51"/>
      <c r="D28" s="51">
        <v>139.26</v>
      </c>
      <c r="E28" s="51"/>
      <c r="F28" s="51"/>
      <c r="G28" s="51"/>
      <c r="H28" s="51"/>
      <c r="I28" s="51"/>
      <c r="J28" s="51"/>
      <c r="K28" s="51"/>
      <c r="L28" s="51"/>
      <c r="M28" s="74"/>
      <c r="N28" s="39">
        <f t="shared" si="3"/>
        <v>139.26</v>
      </c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</row>
    <row r="29" spans="1:31" x14ac:dyDescent="0.2">
      <c r="A29" s="9" t="s">
        <v>25</v>
      </c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2"/>
      <c r="N29" s="39">
        <f t="shared" si="3"/>
        <v>0</v>
      </c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</row>
    <row r="30" spans="1:31" x14ac:dyDescent="0.2">
      <c r="A30" s="9" t="s">
        <v>43</v>
      </c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2"/>
      <c r="N30" s="39">
        <f t="shared" si="3"/>
        <v>0</v>
      </c>
      <c r="V30" s="92"/>
      <c r="W30" s="92"/>
      <c r="X30" s="92"/>
      <c r="Y30" s="92"/>
      <c r="Z30" s="92"/>
      <c r="AA30" s="92"/>
      <c r="AB30" s="92"/>
      <c r="AC30" s="92"/>
      <c r="AD30" s="92"/>
      <c r="AE30" s="92"/>
    </row>
    <row r="31" spans="1:31" x14ac:dyDescent="0.2">
      <c r="A31" s="9" t="s">
        <v>30</v>
      </c>
      <c r="B31" s="50">
        <v>20.440000000000001</v>
      </c>
      <c r="C31" s="73">
        <v>8.74</v>
      </c>
      <c r="D31" s="73">
        <v>1.32</v>
      </c>
      <c r="E31" s="51"/>
      <c r="F31" s="51"/>
      <c r="G31" s="51"/>
      <c r="H31" s="51"/>
      <c r="I31" s="94">
        <v>1.32</v>
      </c>
      <c r="J31" s="51"/>
      <c r="K31" s="51">
        <v>5.84</v>
      </c>
      <c r="L31" s="51"/>
      <c r="M31" s="52">
        <v>1.32</v>
      </c>
      <c r="N31" s="39">
        <f t="shared" si="3"/>
        <v>38.979999999999997</v>
      </c>
      <c r="V31" s="92"/>
      <c r="W31" s="92"/>
      <c r="X31" s="92"/>
      <c r="Y31" s="92"/>
      <c r="Z31" s="92"/>
      <c r="AA31" s="92"/>
      <c r="AB31" s="92"/>
      <c r="AC31" s="92"/>
      <c r="AD31" s="92"/>
      <c r="AE31" s="92"/>
    </row>
    <row r="32" spans="1:31" x14ac:dyDescent="0.2">
      <c r="A32" s="9" t="s">
        <v>31</v>
      </c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2"/>
      <c r="N32" s="39">
        <f t="shared" ref="N32:N37" si="11">SUM(B32:M32)</f>
        <v>0</v>
      </c>
      <c r="V32" s="92"/>
      <c r="W32" s="92"/>
      <c r="X32" s="92"/>
      <c r="Y32" s="92"/>
      <c r="Z32" s="92"/>
      <c r="AA32" s="92"/>
      <c r="AB32" s="92"/>
      <c r="AC32" s="92"/>
      <c r="AD32" s="92"/>
      <c r="AE32" s="92"/>
    </row>
    <row r="33" spans="1:31" x14ac:dyDescent="0.2">
      <c r="A33" s="9" t="s">
        <v>40</v>
      </c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2"/>
      <c r="N33" s="39">
        <f t="shared" si="11"/>
        <v>0</v>
      </c>
      <c r="V33" s="92"/>
      <c r="W33" s="92"/>
      <c r="X33" s="92"/>
      <c r="Y33" s="92"/>
      <c r="Z33" s="92"/>
      <c r="AA33" s="92"/>
      <c r="AB33" s="92"/>
      <c r="AC33" s="92"/>
      <c r="AD33" s="92"/>
      <c r="AE33" s="92"/>
    </row>
    <row r="34" spans="1:31" x14ac:dyDescent="0.2">
      <c r="A34" s="9" t="s">
        <v>45</v>
      </c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2"/>
      <c r="N34" s="39">
        <f t="shared" si="11"/>
        <v>0</v>
      </c>
      <c r="V34" s="92"/>
      <c r="W34" s="92"/>
      <c r="X34" s="92"/>
      <c r="Y34" s="92"/>
      <c r="Z34" s="92"/>
      <c r="AA34" s="92"/>
      <c r="AB34" s="92"/>
      <c r="AC34" s="92"/>
      <c r="AD34" s="92"/>
      <c r="AE34" s="92"/>
    </row>
    <row r="35" spans="1:31" x14ac:dyDescent="0.2">
      <c r="A35" s="82" t="s">
        <v>55</v>
      </c>
      <c r="B35" s="50"/>
      <c r="C35" s="51">
        <v>66.91</v>
      </c>
      <c r="D35" s="51"/>
      <c r="E35" s="51"/>
      <c r="F35" s="51"/>
      <c r="G35" s="51"/>
      <c r="H35" s="51"/>
      <c r="I35" s="51"/>
      <c r="J35" s="51"/>
      <c r="K35" s="51"/>
      <c r="L35" s="51"/>
      <c r="M35" s="52"/>
      <c r="N35" s="39">
        <f t="shared" si="11"/>
        <v>66.91</v>
      </c>
      <c r="V35" s="92"/>
      <c r="W35" s="92"/>
      <c r="X35" s="92"/>
      <c r="Y35" s="92"/>
      <c r="Z35" s="92"/>
      <c r="AA35" s="92"/>
      <c r="AB35" s="92"/>
      <c r="AC35" s="92"/>
      <c r="AD35" s="92"/>
      <c r="AE35" s="92"/>
    </row>
    <row r="36" spans="1:31" x14ac:dyDescent="0.2">
      <c r="A36" s="9" t="s">
        <v>35</v>
      </c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2"/>
      <c r="N36" s="39">
        <f t="shared" si="11"/>
        <v>0</v>
      </c>
      <c r="V36" s="92"/>
      <c r="W36" s="92"/>
      <c r="X36" s="92"/>
      <c r="Y36" s="92"/>
      <c r="Z36" s="92"/>
      <c r="AA36" s="92"/>
      <c r="AB36" s="92"/>
      <c r="AC36" s="92"/>
      <c r="AD36" s="92"/>
      <c r="AE36" s="92"/>
    </row>
    <row r="37" spans="1:31" x14ac:dyDescent="0.2">
      <c r="A37" s="9" t="s">
        <v>42</v>
      </c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2"/>
      <c r="N37" s="39">
        <f t="shared" si="11"/>
        <v>0</v>
      </c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</row>
    <row r="38" spans="1:31" x14ac:dyDescent="0.2">
      <c r="A38" s="9"/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2"/>
      <c r="N38" s="39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</row>
    <row r="39" spans="1:31" x14ac:dyDescent="0.2">
      <c r="A39" s="8" t="s">
        <v>28</v>
      </c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2"/>
      <c r="N39" s="39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</row>
    <row r="40" spans="1:31" x14ac:dyDescent="0.2">
      <c r="A40" s="82" t="s">
        <v>56</v>
      </c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2"/>
      <c r="N40" s="39">
        <f>SUM(B40:M40)</f>
        <v>0</v>
      </c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</row>
    <row r="41" spans="1:31" x14ac:dyDescent="0.2">
      <c r="A41" s="82" t="s">
        <v>57</v>
      </c>
      <c r="B41" s="50">
        <v>5</v>
      </c>
      <c r="C41" s="51"/>
      <c r="D41" s="73"/>
      <c r="E41" s="73"/>
      <c r="F41" s="51"/>
      <c r="G41" s="51"/>
      <c r="H41" s="51"/>
      <c r="I41" s="51">
        <v>30</v>
      </c>
      <c r="J41" s="51"/>
      <c r="K41" s="51">
        <v>5</v>
      </c>
      <c r="L41" s="51"/>
      <c r="M41" s="52"/>
      <c r="N41" s="39">
        <f>SUM(B41:M41)</f>
        <v>40</v>
      </c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</row>
    <row r="42" spans="1:31" x14ac:dyDescent="0.2">
      <c r="A42" s="82" t="s">
        <v>58</v>
      </c>
      <c r="B42" s="50"/>
      <c r="C42" s="51"/>
      <c r="D42" s="73"/>
      <c r="E42" s="73"/>
      <c r="F42" s="51"/>
      <c r="G42" s="51"/>
      <c r="H42" s="51"/>
      <c r="I42" s="51"/>
      <c r="J42" s="51"/>
      <c r="K42" s="51"/>
      <c r="L42" s="51"/>
      <c r="M42" s="52"/>
      <c r="N42" s="39">
        <f>SUM(B42:M42)</f>
        <v>0</v>
      </c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</row>
    <row r="43" spans="1:31" ht="13.5" thickBot="1" x14ac:dyDescent="0.25">
      <c r="A43" s="76"/>
      <c r="B43" s="91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8"/>
      <c r="N43" s="7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</row>
    <row r="44" spans="1:31" ht="13.5" thickTop="1" x14ac:dyDescent="0.2">
      <c r="R44" s="85"/>
    </row>
    <row r="45" spans="1:31" x14ac:dyDescent="0.2">
      <c r="A45" s="53" t="s">
        <v>61</v>
      </c>
      <c r="B45" s="55">
        <v>42</v>
      </c>
      <c r="C45" s="55">
        <v>8</v>
      </c>
      <c r="D45" s="55">
        <v>1</v>
      </c>
      <c r="E45" s="55"/>
      <c r="F45" s="55"/>
      <c r="G45" s="55"/>
      <c r="H45" s="55"/>
      <c r="I45" s="55">
        <v>10</v>
      </c>
      <c r="J45" s="55"/>
      <c r="K45" s="55">
        <v>4</v>
      </c>
      <c r="L45" s="55"/>
      <c r="M45" s="55">
        <v>3</v>
      </c>
      <c r="N45" s="10">
        <f>SUM(B45:M45)</f>
        <v>68</v>
      </c>
    </row>
    <row r="46" spans="1:31" x14ac:dyDescent="0.2">
      <c r="B46" s="55"/>
      <c r="C46" s="55"/>
      <c r="D46" s="55"/>
      <c r="E46" s="55"/>
      <c r="F46" s="55"/>
      <c r="G46" s="55"/>
      <c r="H46" s="55"/>
      <c r="I46" s="55"/>
      <c r="J46" s="72"/>
      <c r="K46" s="55"/>
      <c r="L46" s="55"/>
      <c r="M46" s="55"/>
      <c r="N46" s="10"/>
    </row>
    <row r="47" spans="1:31" x14ac:dyDescent="0.2">
      <c r="A47" s="54" t="s">
        <v>46</v>
      </c>
      <c r="B47" s="55"/>
      <c r="C47" s="55"/>
      <c r="D47" s="55"/>
      <c r="E47" s="55"/>
      <c r="F47" s="55"/>
      <c r="G47" s="55"/>
      <c r="H47" s="55"/>
      <c r="I47" s="55"/>
      <c r="J47" s="72"/>
      <c r="K47" s="55"/>
      <c r="L47" s="55"/>
      <c r="M47" s="55"/>
      <c r="N47" s="10"/>
    </row>
    <row r="48" spans="1:31" x14ac:dyDescent="0.2">
      <c r="A48" s="56" t="s">
        <v>18</v>
      </c>
      <c r="B48" s="55" t="s">
        <v>50</v>
      </c>
      <c r="C48" s="55"/>
      <c r="D48" s="55"/>
      <c r="E48" s="55"/>
      <c r="F48" s="55"/>
      <c r="G48" s="55"/>
      <c r="H48" s="55"/>
      <c r="I48" s="55"/>
      <c r="J48" s="72"/>
      <c r="K48" s="55"/>
      <c r="L48" s="55"/>
      <c r="M48" s="55"/>
      <c r="N48" s="10"/>
    </row>
    <row r="49" spans="1:16" x14ac:dyDescent="0.2">
      <c r="A49" s="56" t="s">
        <v>19</v>
      </c>
      <c r="B49" s="55" t="s">
        <v>51</v>
      </c>
      <c r="C49" s="55"/>
      <c r="D49" s="55"/>
      <c r="E49" s="55"/>
      <c r="F49" s="55"/>
      <c r="G49" s="55"/>
      <c r="H49" s="55"/>
      <c r="I49" s="55"/>
      <c r="J49" s="72"/>
      <c r="K49" s="55"/>
      <c r="L49" s="55"/>
      <c r="M49" s="55"/>
      <c r="N49" s="10"/>
    </row>
    <row r="50" spans="1:16" x14ac:dyDescent="0.2">
      <c r="A50" s="56" t="s">
        <v>31</v>
      </c>
      <c r="B50" s="55" t="s">
        <v>53</v>
      </c>
      <c r="C50" s="55"/>
      <c r="D50" s="55"/>
      <c r="E50" s="55"/>
      <c r="F50" s="55"/>
      <c r="G50" s="55"/>
      <c r="H50" s="55"/>
      <c r="I50" s="55"/>
      <c r="J50" s="72"/>
      <c r="K50" s="55"/>
      <c r="L50" s="55"/>
      <c r="M50" s="55"/>
      <c r="N50" s="10"/>
    </row>
    <row r="51" spans="1:16" x14ac:dyDescent="0.2">
      <c r="A51" s="56" t="s">
        <v>40</v>
      </c>
      <c r="B51" s="55" t="s">
        <v>47</v>
      </c>
      <c r="C51" s="55"/>
      <c r="D51" s="55"/>
      <c r="E51" s="55"/>
      <c r="F51" s="55"/>
      <c r="G51" s="55"/>
      <c r="H51" s="55"/>
      <c r="I51" s="55"/>
      <c r="J51" s="72"/>
      <c r="K51" s="55"/>
      <c r="L51" s="55"/>
      <c r="M51" s="55"/>
      <c r="N51" s="10"/>
    </row>
    <row r="52" spans="1:16" x14ac:dyDescent="0.2">
      <c r="A52" s="56" t="s">
        <v>45</v>
      </c>
      <c r="B52" s="55" t="s">
        <v>49</v>
      </c>
      <c r="C52" s="55"/>
      <c r="D52" s="55"/>
      <c r="E52" s="55"/>
      <c r="F52" s="55"/>
      <c r="G52" s="55"/>
      <c r="H52" s="55"/>
      <c r="I52" s="55"/>
      <c r="J52" s="72"/>
      <c r="K52" s="55"/>
      <c r="L52" s="55"/>
      <c r="M52" s="55"/>
      <c r="N52" s="10"/>
    </row>
    <row r="53" spans="1:16" x14ac:dyDescent="0.2">
      <c r="A53" s="56" t="s">
        <v>20</v>
      </c>
      <c r="B53" s="55" t="s">
        <v>48</v>
      </c>
      <c r="C53" s="55"/>
      <c r="D53" s="55"/>
      <c r="E53" s="55"/>
      <c r="F53" s="55"/>
      <c r="G53" s="55"/>
      <c r="H53" s="55"/>
      <c r="I53" s="55"/>
      <c r="J53" s="72"/>
      <c r="K53" s="55"/>
      <c r="L53" s="55"/>
      <c r="M53" s="55"/>
      <c r="N53" s="10"/>
    </row>
    <row r="54" spans="1:16" x14ac:dyDescent="0.2">
      <c r="A54" s="56" t="s">
        <v>39</v>
      </c>
      <c r="B54" s="55" t="s">
        <v>52</v>
      </c>
      <c r="C54" s="55"/>
      <c r="D54" s="55"/>
      <c r="E54" s="55"/>
      <c r="F54" s="55"/>
      <c r="G54" s="55"/>
      <c r="H54" s="55"/>
      <c r="I54" s="55"/>
      <c r="J54" s="72"/>
      <c r="K54" s="55"/>
      <c r="L54" s="55"/>
      <c r="M54" s="55"/>
      <c r="N54" s="10"/>
    </row>
    <row r="55" spans="1:16" x14ac:dyDescent="0.2">
      <c r="B55" s="55"/>
      <c r="C55" s="55"/>
      <c r="D55" s="55"/>
      <c r="E55" s="55"/>
      <c r="F55" s="55"/>
      <c r="G55" s="55"/>
      <c r="H55" s="55"/>
      <c r="I55" s="55"/>
      <c r="J55" s="72"/>
      <c r="K55" s="55"/>
      <c r="L55" s="55"/>
      <c r="M55" s="55"/>
      <c r="N55" s="10"/>
    </row>
    <row r="56" spans="1:16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</row>
    <row r="57" spans="1:16" s="79" customFormat="1" ht="13.5" hidden="1" customHeight="1" thickTop="1" x14ac:dyDescent="0.2">
      <c r="A57" s="79" t="s">
        <v>36</v>
      </c>
      <c r="B57" s="79">
        <v>6082.28</v>
      </c>
    </row>
    <row r="58" spans="1:16" ht="12.75" hidden="1" customHeight="1" x14ac:dyDescent="0.2">
      <c r="A58" s="53" t="s">
        <v>37</v>
      </c>
      <c r="B58" s="53">
        <v>389.17</v>
      </c>
    </row>
    <row r="59" spans="1:16" ht="12.75" hidden="1" customHeight="1" x14ac:dyDescent="0.2">
      <c r="A59" s="53" t="s">
        <v>38</v>
      </c>
      <c r="B59" s="53">
        <v>509.01</v>
      </c>
    </row>
    <row r="60" spans="1:16" hidden="1" x14ac:dyDescent="0.2">
      <c r="A60" s="53" t="s">
        <v>54</v>
      </c>
      <c r="B60" s="53">
        <v>1000</v>
      </c>
    </row>
  </sheetData>
  <mergeCells count="1">
    <mergeCell ref="A1:N1"/>
  </mergeCells>
  <phoneticPr fontId="0" type="noConversion"/>
  <hyperlinks>
    <hyperlink ref="A28" r:id="rId1" display="www.ksaacf.org"/>
  </hyperlinks>
  <printOptions horizontalCentered="1" verticalCentered="1" gridLines="1"/>
  <pageMargins left="0.25" right="0.25" top="0" bottom="0" header="0.5" footer="0.5"/>
  <pageSetup orientation="landscape" horizontalDpi="200" verticalDpi="200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sqref="A1:N1"/>
    </sheetView>
  </sheetViews>
  <sheetFormatPr defaultRowHeight="12.75" x14ac:dyDescent="0.2"/>
  <cols>
    <col min="1" max="1" width="19.28515625" style="32" bestFit="1" customWidth="1"/>
    <col min="2" max="14" width="8.5703125" style="32" customWidth="1"/>
    <col min="15" max="16384" width="9.140625" style="32"/>
  </cols>
  <sheetData>
    <row r="1" spans="1:14" ht="19.5" thickTop="1" thickBot="1" x14ac:dyDescent="0.3">
      <c r="A1" s="95" t="s">
        <v>60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</row>
    <row r="2" spans="1:14" ht="13.5" thickBot="1" x14ac:dyDescent="0.25">
      <c r="A2" s="1" t="s">
        <v>17</v>
      </c>
      <c r="B2" s="11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14" t="s">
        <v>12</v>
      </c>
      <c r="N2" s="6" t="s">
        <v>27</v>
      </c>
    </row>
    <row r="3" spans="1:14" x14ac:dyDescent="0.2">
      <c r="A3" s="33" t="s">
        <v>0</v>
      </c>
      <c r="B3" s="18">
        <f>B47</f>
        <v>6082.28</v>
      </c>
      <c r="C3" s="37">
        <f t="shared" ref="C3:M3" si="0">B11</f>
        <v>6288.8099999999995</v>
      </c>
      <c r="D3" s="37">
        <f t="shared" si="0"/>
        <v>6659.3399999999992</v>
      </c>
      <c r="E3" s="37">
        <f t="shared" si="0"/>
        <v>6710.8799999999992</v>
      </c>
      <c r="F3" s="37">
        <f t="shared" si="0"/>
        <v>6917.4299999999994</v>
      </c>
      <c r="G3" s="37">
        <f t="shared" si="0"/>
        <v>6917.98</v>
      </c>
      <c r="H3" s="37">
        <f t="shared" si="0"/>
        <v>6798.5199999999995</v>
      </c>
      <c r="I3" s="37">
        <f t="shared" si="0"/>
        <v>6424.0499999999993</v>
      </c>
      <c r="J3" s="37">
        <f t="shared" si="0"/>
        <v>6424.579999999999</v>
      </c>
      <c r="K3" s="37">
        <f t="shared" si="0"/>
        <v>6075.0999999999985</v>
      </c>
      <c r="L3" s="37">
        <f t="shared" si="0"/>
        <v>6010.619999999999</v>
      </c>
      <c r="M3" s="40">
        <f t="shared" si="0"/>
        <v>6011.1399999999994</v>
      </c>
      <c r="N3" s="19"/>
    </row>
    <row r="4" spans="1:14" x14ac:dyDescent="0.2">
      <c r="A4" s="33" t="s">
        <v>13</v>
      </c>
      <c r="B4" s="38">
        <f>SUM(B14:B22)</f>
        <v>210.53</v>
      </c>
      <c r="C4" s="37">
        <f t="shared" ref="C4:M4" si="1">SUM(C14:C21)</f>
        <v>450.53</v>
      </c>
      <c r="D4" s="37">
        <f t="shared" si="1"/>
        <v>210.54</v>
      </c>
      <c r="E4" s="37">
        <f t="shared" si="1"/>
        <v>210.55</v>
      </c>
      <c r="F4" s="37">
        <f t="shared" si="1"/>
        <v>0.55000000000000004</v>
      </c>
      <c r="G4" s="37">
        <f t="shared" si="1"/>
        <v>0.54</v>
      </c>
      <c r="H4" s="37">
        <f t="shared" si="1"/>
        <v>0.53</v>
      </c>
      <c r="I4" s="37">
        <f t="shared" si="1"/>
        <v>0.53</v>
      </c>
      <c r="J4" s="37">
        <f t="shared" si="1"/>
        <v>0.52</v>
      </c>
      <c r="K4" s="37">
        <f t="shared" si="1"/>
        <v>0.52</v>
      </c>
      <c r="L4" s="37">
        <f t="shared" si="1"/>
        <v>0.52</v>
      </c>
      <c r="M4" s="40">
        <f t="shared" si="1"/>
        <v>0.5</v>
      </c>
      <c r="N4" s="39">
        <f>SUM(B4:M4)</f>
        <v>1086.3599999999997</v>
      </c>
    </row>
    <row r="5" spans="1:14" x14ac:dyDescent="0.2">
      <c r="A5" s="33" t="s">
        <v>14</v>
      </c>
      <c r="B5" s="37">
        <f t="shared" ref="B5:M5" si="2">SUM(B23:B40)</f>
        <v>4</v>
      </c>
      <c r="C5" s="37">
        <f t="shared" si="2"/>
        <v>80</v>
      </c>
      <c r="D5" s="37">
        <f t="shared" si="2"/>
        <v>159</v>
      </c>
      <c r="E5" s="37">
        <f t="shared" si="2"/>
        <v>4</v>
      </c>
      <c r="F5" s="37">
        <f t="shared" si="2"/>
        <v>0</v>
      </c>
      <c r="G5" s="37">
        <f t="shared" si="2"/>
        <v>120</v>
      </c>
      <c r="H5" s="37">
        <f t="shared" si="2"/>
        <v>375</v>
      </c>
      <c r="I5" s="37">
        <f t="shared" si="2"/>
        <v>0</v>
      </c>
      <c r="J5" s="37">
        <f t="shared" si="2"/>
        <v>350</v>
      </c>
      <c r="K5" s="37">
        <f t="shared" si="2"/>
        <v>65</v>
      </c>
      <c r="L5" s="37">
        <f t="shared" si="2"/>
        <v>0</v>
      </c>
      <c r="M5" s="40">
        <f t="shared" si="2"/>
        <v>260</v>
      </c>
      <c r="N5" s="39">
        <f t="shared" ref="N5:N30" si="3">SUM(B5:M5)</f>
        <v>1417</v>
      </c>
    </row>
    <row r="6" spans="1:14" ht="13.5" thickBot="1" x14ac:dyDescent="0.25">
      <c r="A6" s="33" t="s">
        <v>26</v>
      </c>
      <c r="B6" s="38">
        <f>B4-B5</f>
        <v>206.53</v>
      </c>
      <c r="C6" s="37">
        <f t="shared" ref="C6:M6" si="4">C4-C5</f>
        <v>370.53</v>
      </c>
      <c r="D6" s="37">
        <f t="shared" si="4"/>
        <v>51.539999999999992</v>
      </c>
      <c r="E6" s="37">
        <f t="shared" si="4"/>
        <v>206.55</v>
      </c>
      <c r="F6" s="37">
        <f t="shared" si="4"/>
        <v>0.55000000000000004</v>
      </c>
      <c r="G6" s="37">
        <f t="shared" si="4"/>
        <v>-119.46</v>
      </c>
      <c r="H6" s="37">
        <f t="shared" si="4"/>
        <v>-374.47</v>
      </c>
      <c r="I6" s="37">
        <f t="shared" si="4"/>
        <v>0.53</v>
      </c>
      <c r="J6" s="37">
        <f t="shared" si="4"/>
        <v>-349.48</v>
      </c>
      <c r="K6" s="37">
        <f t="shared" si="4"/>
        <v>-64.48</v>
      </c>
      <c r="L6" s="37">
        <f t="shared" si="4"/>
        <v>0.52</v>
      </c>
      <c r="M6" s="40">
        <f t="shared" si="4"/>
        <v>-259.5</v>
      </c>
      <c r="N6" s="39">
        <f t="shared" si="3"/>
        <v>-330.64000000000033</v>
      </c>
    </row>
    <row r="7" spans="1:14" x14ac:dyDescent="0.2">
      <c r="A7" s="23" t="s">
        <v>32</v>
      </c>
      <c r="B7" s="21">
        <f>B48+B42*2+B16-B31</f>
        <v>419.17</v>
      </c>
      <c r="C7" s="22">
        <f t="shared" ref="C7:M7" si="5">B7+C42*2+C16-C31</f>
        <v>443.17</v>
      </c>
      <c r="D7" s="22">
        <f t="shared" si="5"/>
        <v>455.17</v>
      </c>
      <c r="E7" s="22">
        <f t="shared" si="5"/>
        <v>467.17</v>
      </c>
      <c r="F7" s="22">
        <f t="shared" si="5"/>
        <v>467.17</v>
      </c>
      <c r="G7" s="22">
        <f t="shared" si="5"/>
        <v>497.17</v>
      </c>
      <c r="H7" s="22">
        <f t="shared" si="5"/>
        <v>497.17</v>
      </c>
      <c r="I7" s="22">
        <f t="shared" si="5"/>
        <v>497.17</v>
      </c>
      <c r="J7" s="22">
        <f t="shared" si="5"/>
        <v>509.17</v>
      </c>
      <c r="K7" s="22">
        <f t="shared" si="5"/>
        <v>509.17</v>
      </c>
      <c r="L7" s="22">
        <f t="shared" si="5"/>
        <v>509.17</v>
      </c>
      <c r="M7" s="30">
        <f t="shared" si="5"/>
        <v>509.17</v>
      </c>
      <c r="N7" s="24">
        <f t="shared" ref="N7:N11" si="6">M7</f>
        <v>509.17</v>
      </c>
    </row>
    <row r="8" spans="1:14" x14ac:dyDescent="0.2">
      <c r="A8" s="33" t="s">
        <v>41</v>
      </c>
      <c r="B8" s="38">
        <f>B49+B17-B32</f>
        <v>509.01</v>
      </c>
      <c r="C8" s="37">
        <f t="shared" ref="C8:M8" si="7">B8+C17-C32</f>
        <v>509.01</v>
      </c>
      <c r="D8" s="37">
        <f t="shared" si="7"/>
        <v>459.01</v>
      </c>
      <c r="E8" s="37">
        <f t="shared" si="7"/>
        <v>459.01</v>
      </c>
      <c r="F8" s="37">
        <f t="shared" si="7"/>
        <v>459.01</v>
      </c>
      <c r="G8" s="37">
        <f t="shared" si="7"/>
        <v>409.01</v>
      </c>
      <c r="H8" s="37">
        <f t="shared" si="7"/>
        <v>409.01</v>
      </c>
      <c r="I8" s="37">
        <f t="shared" si="7"/>
        <v>409.01</v>
      </c>
      <c r="J8" s="37">
        <f t="shared" si="7"/>
        <v>359.01</v>
      </c>
      <c r="K8" s="37">
        <f t="shared" si="7"/>
        <v>359.01</v>
      </c>
      <c r="L8" s="37">
        <f t="shared" si="7"/>
        <v>359.01</v>
      </c>
      <c r="M8" s="40">
        <f t="shared" si="7"/>
        <v>309.01</v>
      </c>
      <c r="N8" s="41">
        <f t="shared" si="6"/>
        <v>309.01</v>
      </c>
    </row>
    <row r="9" spans="1:14" s="53" customFormat="1" x14ac:dyDescent="0.2">
      <c r="A9" s="9" t="s">
        <v>45</v>
      </c>
      <c r="B9" s="62">
        <f>B50+B18-B33</f>
        <v>1000</v>
      </c>
      <c r="C9" s="60">
        <f t="shared" ref="C9:M9" si="8">B9+C18-C33</f>
        <v>1000</v>
      </c>
      <c r="D9" s="60">
        <f t="shared" si="8"/>
        <v>1000</v>
      </c>
      <c r="E9" s="60">
        <f t="shared" si="8"/>
        <v>1000</v>
      </c>
      <c r="F9" s="60">
        <f t="shared" si="8"/>
        <v>1000</v>
      </c>
      <c r="G9" s="60">
        <f t="shared" si="8"/>
        <v>1000</v>
      </c>
      <c r="H9" s="60">
        <f t="shared" si="8"/>
        <v>1000</v>
      </c>
      <c r="I9" s="60">
        <f t="shared" si="8"/>
        <v>1000</v>
      </c>
      <c r="J9" s="60">
        <f t="shared" si="8"/>
        <v>1000</v>
      </c>
      <c r="K9" s="60">
        <f t="shared" si="8"/>
        <v>1000</v>
      </c>
      <c r="L9" s="60">
        <f t="shared" si="8"/>
        <v>1000</v>
      </c>
      <c r="M9" s="60">
        <f t="shared" si="8"/>
        <v>1000</v>
      </c>
      <c r="N9" s="39">
        <f t="shared" si="6"/>
        <v>1000</v>
      </c>
    </row>
    <row r="10" spans="1:14" ht="13.5" thickBot="1" x14ac:dyDescent="0.25">
      <c r="A10" s="26" t="s">
        <v>33</v>
      </c>
      <c r="B10" s="27">
        <f t="shared" ref="B10:M10" si="9">B11-SUM(B7:B8)</f>
        <v>5360.6299999999992</v>
      </c>
      <c r="C10" s="28">
        <f t="shared" si="9"/>
        <v>5707.1599999999989</v>
      </c>
      <c r="D10" s="28">
        <f t="shared" si="9"/>
        <v>5796.6999999999989</v>
      </c>
      <c r="E10" s="28">
        <f t="shared" si="9"/>
        <v>5991.2499999999991</v>
      </c>
      <c r="F10" s="28">
        <f t="shared" si="9"/>
        <v>5991.7999999999993</v>
      </c>
      <c r="G10" s="28">
        <f t="shared" si="9"/>
        <v>5892.3399999999992</v>
      </c>
      <c r="H10" s="28">
        <f t="shared" si="9"/>
        <v>5517.869999999999</v>
      </c>
      <c r="I10" s="28">
        <f t="shared" si="9"/>
        <v>5518.3999999999987</v>
      </c>
      <c r="J10" s="28">
        <f t="shared" si="9"/>
        <v>5206.9199999999983</v>
      </c>
      <c r="K10" s="28">
        <f t="shared" si="9"/>
        <v>5142.4399999999987</v>
      </c>
      <c r="L10" s="28">
        <f t="shared" si="9"/>
        <v>5142.9599999999991</v>
      </c>
      <c r="M10" s="31">
        <f t="shared" si="9"/>
        <v>4933.4599999999991</v>
      </c>
      <c r="N10" s="29">
        <f t="shared" si="6"/>
        <v>4933.4599999999991</v>
      </c>
    </row>
    <row r="11" spans="1:14" x14ac:dyDescent="0.2">
      <c r="A11" s="33" t="s">
        <v>15</v>
      </c>
      <c r="B11" s="38">
        <f t="shared" ref="B11:M11" si="10">B3+B6</f>
        <v>6288.8099999999995</v>
      </c>
      <c r="C11" s="37">
        <f t="shared" si="10"/>
        <v>6659.3399999999992</v>
      </c>
      <c r="D11" s="37">
        <f t="shared" si="10"/>
        <v>6710.8799999999992</v>
      </c>
      <c r="E11" s="37">
        <f t="shared" si="10"/>
        <v>6917.4299999999994</v>
      </c>
      <c r="F11" s="22">
        <f t="shared" si="10"/>
        <v>6917.98</v>
      </c>
      <c r="G11" s="37">
        <f t="shared" si="10"/>
        <v>6798.5199999999995</v>
      </c>
      <c r="H11" s="37">
        <f t="shared" si="10"/>
        <v>6424.0499999999993</v>
      </c>
      <c r="I11" s="37">
        <f t="shared" si="10"/>
        <v>6424.579999999999</v>
      </c>
      <c r="J11" s="37">
        <f t="shared" si="10"/>
        <v>6075.0999999999985</v>
      </c>
      <c r="K11" s="37">
        <f t="shared" si="10"/>
        <v>6010.619999999999</v>
      </c>
      <c r="L11" s="37">
        <f t="shared" si="10"/>
        <v>6011.1399999999994</v>
      </c>
      <c r="M11" s="40">
        <f t="shared" si="10"/>
        <v>5751.6399999999994</v>
      </c>
      <c r="N11" s="39">
        <f t="shared" si="6"/>
        <v>5751.6399999999994</v>
      </c>
    </row>
    <row r="12" spans="1:14" ht="13.5" thickBot="1" x14ac:dyDescent="0.25">
      <c r="A12" s="33"/>
      <c r="B12" s="36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15"/>
      <c r="N12" s="39"/>
    </row>
    <row r="13" spans="1:14" ht="13.5" thickBot="1" x14ac:dyDescent="0.25">
      <c r="A13" s="1" t="s">
        <v>16</v>
      </c>
      <c r="B13" s="12"/>
      <c r="C13" s="4"/>
      <c r="D13" s="4"/>
      <c r="E13" s="4"/>
      <c r="F13" s="4"/>
      <c r="G13" s="4"/>
      <c r="H13" s="4"/>
      <c r="I13" s="4"/>
      <c r="J13" s="4"/>
      <c r="K13" s="4"/>
      <c r="L13" s="4"/>
      <c r="M13" s="16"/>
      <c r="N13" s="20"/>
    </row>
    <row r="14" spans="1:14" x14ac:dyDescent="0.2">
      <c r="A14" s="33" t="s">
        <v>18</v>
      </c>
      <c r="B14" s="34">
        <v>210</v>
      </c>
      <c r="C14" s="34">
        <v>420</v>
      </c>
      <c r="D14" s="34">
        <v>210</v>
      </c>
      <c r="E14" s="34">
        <v>210</v>
      </c>
      <c r="F14" s="34"/>
      <c r="G14" s="44"/>
      <c r="H14" s="44"/>
      <c r="I14" s="45"/>
      <c r="J14" s="44"/>
      <c r="K14" s="44"/>
      <c r="L14" s="44"/>
      <c r="M14" s="46"/>
      <c r="N14" s="39">
        <f t="shared" si="3"/>
        <v>1050</v>
      </c>
    </row>
    <row r="15" spans="1:14" x14ac:dyDescent="0.2">
      <c r="A15" s="33" t="s">
        <v>19</v>
      </c>
      <c r="B15" s="43"/>
      <c r="C15" s="44">
        <v>30</v>
      </c>
      <c r="D15" s="44"/>
      <c r="E15" s="44"/>
      <c r="F15" s="44"/>
      <c r="G15" s="44"/>
      <c r="H15" s="44"/>
      <c r="I15" s="45"/>
      <c r="J15" s="44"/>
      <c r="K15" s="44"/>
      <c r="L15" s="44"/>
      <c r="M15" s="46"/>
      <c r="N15" s="39">
        <f t="shared" si="3"/>
        <v>30</v>
      </c>
    </row>
    <row r="16" spans="1:14" x14ac:dyDescent="0.2">
      <c r="A16" s="33" t="s">
        <v>31</v>
      </c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6"/>
      <c r="N16" s="39">
        <f t="shared" si="3"/>
        <v>0</v>
      </c>
    </row>
    <row r="17" spans="1:14" x14ac:dyDescent="0.2">
      <c r="A17" s="33" t="s">
        <v>40</v>
      </c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6"/>
      <c r="N17" s="39">
        <f t="shared" si="3"/>
        <v>0</v>
      </c>
    </row>
    <row r="18" spans="1:14" s="53" customFormat="1" x14ac:dyDescent="0.2">
      <c r="A18" s="9" t="s">
        <v>45</v>
      </c>
      <c r="B18" s="50"/>
      <c r="C18" s="51"/>
      <c r="D18" s="51"/>
      <c r="E18" s="51"/>
      <c r="F18" s="51"/>
      <c r="G18" s="51"/>
      <c r="H18" s="72"/>
      <c r="I18" s="51"/>
      <c r="J18" s="51"/>
      <c r="K18" s="51"/>
      <c r="L18" s="51"/>
      <c r="M18" s="52"/>
      <c r="N18" s="39">
        <f t="shared" si="3"/>
        <v>0</v>
      </c>
    </row>
    <row r="19" spans="1:14" x14ac:dyDescent="0.2">
      <c r="A19" s="33" t="s">
        <v>20</v>
      </c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6"/>
      <c r="N19" s="39">
        <f t="shared" si="3"/>
        <v>0</v>
      </c>
    </row>
    <row r="20" spans="1:14" x14ac:dyDescent="0.2">
      <c r="A20" s="33" t="s">
        <v>39</v>
      </c>
      <c r="B20" s="86">
        <v>0.53</v>
      </c>
      <c r="C20" s="73">
        <v>0.53</v>
      </c>
      <c r="D20" s="73">
        <v>0.54</v>
      </c>
      <c r="E20" s="73">
        <v>0.55000000000000004</v>
      </c>
      <c r="F20" s="73">
        <v>0.55000000000000004</v>
      </c>
      <c r="G20" s="73">
        <v>0.54</v>
      </c>
      <c r="H20" s="73">
        <v>0.53</v>
      </c>
      <c r="I20" s="73">
        <v>0.53</v>
      </c>
      <c r="J20" s="73">
        <v>0.52</v>
      </c>
      <c r="K20" s="73">
        <v>0.52</v>
      </c>
      <c r="L20" s="73">
        <v>0.52</v>
      </c>
      <c r="M20" s="73">
        <v>0.5</v>
      </c>
      <c r="N20" s="39">
        <f t="shared" si="3"/>
        <v>6.3599999999999994</v>
      </c>
    </row>
    <row r="21" spans="1:14" ht="13.5" thickBot="1" x14ac:dyDescent="0.25">
      <c r="A21" s="33"/>
      <c r="B21" s="36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15"/>
      <c r="N21" s="39"/>
    </row>
    <row r="22" spans="1:14" ht="13.5" thickBot="1" x14ac:dyDescent="0.25">
      <c r="A22" s="1" t="s">
        <v>21</v>
      </c>
      <c r="B22" s="12"/>
      <c r="C22" s="4"/>
      <c r="D22" s="4"/>
      <c r="E22" s="4"/>
      <c r="F22" s="4"/>
      <c r="G22" s="4"/>
      <c r="H22" s="4"/>
      <c r="I22" s="4"/>
      <c r="J22" s="4"/>
      <c r="K22" s="4"/>
      <c r="L22" s="4"/>
      <c r="M22" s="16"/>
      <c r="N22" s="20"/>
    </row>
    <row r="23" spans="1:14" x14ac:dyDescent="0.2">
      <c r="A23" s="33" t="s">
        <v>22</v>
      </c>
      <c r="B23" s="43"/>
      <c r="C23" s="44"/>
      <c r="D23" s="44"/>
      <c r="E23" s="44"/>
      <c r="F23" s="44"/>
      <c r="G23" s="44"/>
      <c r="H23" s="44"/>
      <c r="I23" s="44"/>
      <c r="J23" s="32">
        <v>50</v>
      </c>
      <c r="K23" s="44"/>
      <c r="L23" s="44"/>
      <c r="M23" s="46"/>
      <c r="N23" s="39">
        <f t="shared" si="3"/>
        <v>50</v>
      </c>
    </row>
    <row r="24" spans="1:14" x14ac:dyDescent="0.2">
      <c r="A24" s="9" t="s">
        <v>29</v>
      </c>
      <c r="B24" s="43"/>
      <c r="C24" s="44"/>
      <c r="D24" s="44"/>
      <c r="E24" s="44"/>
      <c r="F24" s="44"/>
      <c r="G24" s="44"/>
      <c r="H24" s="44"/>
      <c r="I24" s="44"/>
      <c r="J24" s="32">
        <v>250</v>
      </c>
      <c r="K24" s="44"/>
      <c r="L24" s="44"/>
      <c r="M24" s="46"/>
      <c r="N24" s="39">
        <f t="shared" si="3"/>
        <v>250</v>
      </c>
    </row>
    <row r="25" spans="1:14" x14ac:dyDescent="0.2">
      <c r="A25" s="33" t="s">
        <v>23</v>
      </c>
      <c r="B25" s="43"/>
      <c r="C25" s="44"/>
      <c r="D25" s="44"/>
      <c r="E25" s="44"/>
      <c r="F25" s="44"/>
      <c r="G25" s="44">
        <v>70</v>
      </c>
      <c r="H25" s="44"/>
      <c r="I25" s="44"/>
      <c r="J25" s="44"/>
      <c r="K25" s="44"/>
      <c r="L25" s="44"/>
      <c r="M25" s="46"/>
      <c r="N25" s="39">
        <f t="shared" si="3"/>
        <v>70</v>
      </c>
    </row>
    <row r="26" spans="1:14" x14ac:dyDescent="0.2">
      <c r="A26" s="33" t="s">
        <v>44</v>
      </c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35">
        <f>N42*3.5</f>
        <v>210</v>
      </c>
      <c r="N26" s="39">
        <f t="shared" si="3"/>
        <v>210</v>
      </c>
    </row>
    <row r="27" spans="1:14" x14ac:dyDescent="0.2">
      <c r="A27" s="25" t="s">
        <v>34</v>
      </c>
      <c r="B27" s="43"/>
      <c r="C27" s="44"/>
      <c r="D27" s="34">
        <v>105</v>
      </c>
      <c r="E27" s="44"/>
      <c r="F27" s="44"/>
      <c r="G27" s="44"/>
      <c r="H27" s="44"/>
      <c r="I27" s="44"/>
      <c r="J27" s="44"/>
      <c r="K27" s="44"/>
      <c r="L27" s="44"/>
      <c r="M27" s="47"/>
      <c r="N27" s="39">
        <f t="shared" si="3"/>
        <v>105</v>
      </c>
    </row>
    <row r="28" spans="1:14" x14ac:dyDescent="0.2">
      <c r="A28" s="33" t="s">
        <v>25</v>
      </c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6"/>
      <c r="N28" s="39">
        <f t="shared" si="3"/>
        <v>0</v>
      </c>
    </row>
    <row r="29" spans="1:14" x14ac:dyDescent="0.2">
      <c r="A29" s="9" t="s">
        <v>43</v>
      </c>
      <c r="B29" s="43"/>
      <c r="C29" s="44"/>
      <c r="D29" s="44"/>
      <c r="E29" s="44"/>
      <c r="F29" s="44"/>
      <c r="G29" s="44"/>
      <c r="H29" s="44">
        <v>375</v>
      </c>
      <c r="I29" s="44"/>
      <c r="J29" s="44"/>
      <c r="K29" s="44"/>
      <c r="L29" s="44"/>
      <c r="M29" s="46"/>
      <c r="N29" s="39">
        <f>SUM(B29:M29)</f>
        <v>375</v>
      </c>
    </row>
    <row r="30" spans="1:14" x14ac:dyDescent="0.2">
      <c r="A30" s="33" t="s">
        <v>30</v>
      </c>
      <c r="B30" s="34">
        <v>4</v>
      </c>
      <c r="C30" s="34">
        <v>15</v>
      </c>
      <c r="D30" s="34">
        <v>4</v>
      </c>
      <c r="E30" s="34">
        <v>4</v>
      </c>
      <c r="F30" s="34"/>
      <c r="G30" s="44"/>
      <c r="H30" s="44"/>
      <c r="I30" s="45"/>
      <c r="J30" s="44"/>
      <c r="K30" s="44"/>
      <c r="L30" s="44"/>
      <c r="M30" s="46"/>
      <c r="N30" s="39">
        <f t="shared" si="3"/>
        <v>27</v>
      </c>
    </row>
    <row r="31" spans="1:14" x14ac:dyDescent="0.2">
      <c r="A31" s="33" t="s">
        <v>31</v>
      </c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39">
        <f t="shared" ref="N31:N35" si="11">SUM(B31:M31)</f>
        <v>0</v>
      </c>
    </row>
    <row r="32" spans="1:14" x14ac:dyDescent="0.2">
      <c r="A32" s="33" t="s">
        <v>40</v>
      </c>
      <c r="B32" s="43"/>
      <c r="C32" s="44"/>
      <c r="D32" s="44">
        <v>50</v>
      </c>
      <c r="E32" s="44"/>
      <c r="F32" s="44"/>
      <c r="G32" s="44">
        <v>50</v>
      </c>
      <c r="H32" s="44"/>
      <c r="I32" s="44"/>
      <c r="J32" s="44">
        <v>50</v>
      </c>
      <c r="K32" s="44"/>
      <c r="L32" s="44"/>
      <c r="M32" s="44">
        <v>50</v>
      </c>
      <c r="N32" s="39">
        <f t="shared" si="11"/>
        <v>200</v>
      </c>
    </row>
    <row r="33" spans="1:14" s="53" customFormat="1" x14ac:dyDescent="0.2">
      <c r="A33" s="9" t="s">
        <v>45</v>
      </c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39">
        <f t="shared" si="11"/>
        <v>0</v>
      </c>
    </row>
    <row r="34" spans="1:14" x14ac:dyDescent="0.2">
      <c r="A34" s="83" t="s">
        <v>55</v>
      </c>
      <c r="B34" s="36"/>
      <c r="C34" s="34">
        <v>65</v>
      </c>
      <c r="D34" s="34"/>
      <c r="E34" s="34"/>
      <c r="F34" s="44"/>
      <c r="G34" s="44"/>
      <c r="H34" s="44"/>
      <c r="I34" s="44"/>
      <c r="J34" s="44"/>
      <c r="K34" s="44">
        <v>65</v>
      </c>
      <c r="L34" s="44"/>
      <c r="M34" s="46"/>
      <c r="N34" s="39">
        <f t="shared" si="11"/>
        <v>130</v>
      </c>
    </row>
    <row r="35" spans="1:14" x14ac:dyDescent="0.2">
      <c r="A35" s="33" t="s">
        <v>35</v>
      </c>
      <c r="B35" s="36"/>
      <c r="C35" s="34"/>
      <c r="D35" s="34"/>
      <c r="E35" s="34"/>
      <c r="F35" s="44"/>
      <c r="G35" s="44"/>
      <c r="H35" s="44"/>
      <c r="I35" s="44"/>
      <c r="J35" s="44"/>
      <c r="K35" s="44"/>
      <c r="L35" s="44"/>
      <c r="M35" s="46"/>
      <c r="N35" s="39">
        <f t="shared" si="11"/>
        <v>0</v>
      </c>
    </row>
    <row r="36" spans="1:14" x14ac:dyDescent="0.2">
      <c r="A36" s="33" t="s">
        <v>42</v>
      </c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6"/>
      <c r="N36" s="39">
        <f>SUM(B36:M36)</f>
        <v>0</v>
      </c>
    </row>
    <row r="37" spans="1:14" x14ac:dyDescent="0.2">
      <c r="A37" s="33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6"/>
      <c r="N37" s="39"/>
    </row>
    <row r="38" spans="1:14" x14ac:dyDescent="0.2">
      <c r="A38" s="8" t="s">
        <v>28</v>
      </c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6"/>
      <c r="N38" s="39">
        <f>SUM(N39:N40)</f>
        <v>0</v>
      </c>
    </row>
    <row r="39" spans="1:14" x14ac:dyDescent="0.2">
      <c r="A39" s="33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6"/>
      <c r="N39" s="39">
        <f>SUM(B39:M39)</f>
        <v>0</v>
      </c>
    </row>
    <row r="40" spans="1:14" ht="13.5" thickBot="1" x14ac:dyDescent="0.25">
      <c r="A40" s="2"/>
      <c r="B40" s="13"/>
      <c r="C40" s="5"/>
      <c r="D40" s="5"/>
      <c r="E40" s="5"/>
      <c r="F40" s="5"/>
      <c r="G40" s="5"/>
      <c r="H40" s="5"/>
      <c r="I40" s="5"/>
      <c r="J40" s="5"/>
      <c r="K40" s="5"/>
      <c r="L40" s="5"/>
      <c r="M40" s="17"/>
      <c r="N40" s="7"/>
    </row>
    <row r="41" spans="1:14" ht="13.5" thickTop="1" x14ac:dyDescent="0.2"/>
    <row r="42" spans="1:14" x14ac:dyDescent="0.2">
      <c r="A42" s="53" t="s">
        <v>59</v>
      </c>
      <c r="B42" s="45">
        <v>15</v>
      </c>
      <c r="C42" s="45">
        <v>12</v>
      </c>
      <c r="D42" s="45">
        <v>6</v>
      </c>
      <c r="E42" s="45">
        <v>6</v>
      </c>
      <c r="F42" s="45"/>
      <c r="G42" s="45">
        <v>15</v>
      </c>
      <c r="H42" s="45"/>
      <c r="I42" s="45"/>
      <c r="J42" s="45">
        <v>6</v>
      </c>
      <c r="K42" s="45"/>
      <c r="L42" s="45"/>
      <c r="M42" s="45"/>
      <c r="N42" s="10">
        <f>SUM(B42:M42)</f>
        <v>60</v>
      </c>
    </row>
    <row r="43" spans="1:14" x14ac:dyDescent="0.2">
      <c r="B43" s="45"/>
      <c r="C43" s="45"/>
      <c r="D43" s="45"/>
      <c r="E43" s="45"/>
      <c r="F43" s="45"/>
      <c r="G43" s="45"/>
      <c r="H43" s="45"/>
      <c r="I43" s="45"/>
      <c r="J43" s="48"/>
      <c r="K43" s="45"/>
      <c r="L43" s="45"/>
      <c r="M43" s="45"/>
      <c r="N43" s="10"/>
    </row>
    <row r="44" spans="1:14" x14ac:dyDescent="0.2">
      <c r="B44" s="45"/>
      <c r="C44" s="45"/>
      <c r="D44" s="45"/>
      <c r="E44" s="45"/>
      <c r="F44" s="45"/>
      <c r="G44" s="45"/>
      <c r="H44" s="45"/>
      <c r="I44" s="45"/>
      <c r="J44" s="48"/>
      <c r="K44" s="45"/>
      <c r="L44" s="45"/>
      <c r="M44" s="45"/>
      <c r="N44" s="10"/>
    </row>
    <row r="47" spans="1:14" s="42" customFormat="1" ht="13.5" hidden="1" customHeight="1" thickTop="1" x14ac:dyDescent="0.2">
      <c r="A47" s="42" t="s">
        <v>36</v>
      </c>
      <c r="B47" s="79">
        <v>6082.28</v>
      </c>
    </row>
    <row r="48" spans="1:14" ht="12.75" hidden="1" customHeight="1" x14ac:dyDescent="0.2">
      <c r="A48" s="32" t="s">
        <v>37</v>
      </c>
      <c r="B48" s="53">
        <v>389.17</v>
      </c>
    </row>
    <row r="49" spans="1:2" ht="12.75" hidden="1" customHeight="1" x14ac:dyDescent="0.2">
      <c r="A49" s="32" t="s">
        <v>38</v>
      </c>
      <c r="B49" s="53">
        <v>509.01</v>
      </c>
    </row>
    <row r="50" spans="1:2" s="53" customFormat="1" ht="12.75" hidden="1" customHeight="1" x14ac:dyDescent="0.2">
      <c r="A50" s="53" t="s">
        <v>54</v>
      </c>
      <c r="B50" s="53">
        <v>1000</v>
      </c>
    </row>
  </sheetData>
  <mergeCells count="1">
    <mergeCell ref="A1:N1"/>
  </mergeCells>
  <hyperlinks>
    <hyperlink ref="A27" r:id="rId1" display="www.ksaacf.org"/>
  </hyperlinks>
  <printOptions horizontalCentered="1" verticalCentered="1" gridLines="1"/>
  <pageMargins left="0.25" right="0.25" top="0" bottom="0" header="0.5" footer="0.5"/>
  <pageSetup orientation="landscape" horizontalDpi="200" verticalDpi="2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KSAACF</vt:lpstr>
      <vt:lpstr>KSAACF Projected Budget</vt:lpstr>
    </vt:vector>
  </TitlesOfParts>
  <Company>A.E.K.D.B.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L. Patch</dc:creator>
  <cp:lastModifiedBy>Richard.Patch</cp:lastModifiedBy>
  <cp:lastPrinted>2008-03-05T20:43:13Z</cp:lastPrinted>
  <dcterms:created xsi:type="dcterms:W3CDTF">2001-09-06T23:27:07Z</dcterms:created>
  <dcterms:modified xsi:type="dcterms:W3CDTF">2019-01-11T18:36:46Z</dcterms:modified>
</cp:coreProperties>
</file>