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30666d3d54d390/Documents/Kappa Sigma/KSAACF Finance/"/>
    </mc:Choice>
  </mc:AlternateContent>
  <xr:revisionPtr revIDLastSave="94" documentId="13_ncr:1_{E25AD13B-7F44-4700-9078-A419A46C78D6}" xr6:coauthVersionLast="45" xr6:coauthVersionMax="45" xr10:uidLastSave="{AA3F41CF-5F25-4367-8865-9CC620452850}"/>
  <bookViews>
    <workbookView xWindow="29940" yWindow="555" windowWidth="26925" windowHeight="15195" xr2:uid="{00000000-000D-0000-FFFF-FFFF00000000}"/>
  </bookViews>
  <sheets>
    <sheet name="KSAACF" sheetId="1" r:id="rId1"/>
    <sheet name="KSAACF Projected Budg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" l="1"/>
  <c r="N21" i="1" l="1"/>
  <c r="N42" i="1" l="1"/>
  <c r="B3" i="4" l="1"/>
  <c r="N16" i="1" l="1"/>
  <c r="N18" i="4" l="1"/>
  <c r="G5" i="1" l="1"/>
  <c r="N14" i="1"/>
  <c r="N35" i="1"/>
  <c r="K5" i="1"/>
  <c r="N31" i="1"/>
  <c r="N38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3" i="4"/>
  <c r="B3" i="1"/>
  <c r="M4" i="1"/>
  <c r="N19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8" i="1"/>
  <c r="C8" i="1" s="1"/>
  <c r="D8" i="1" s="1"/>
  <c r="N29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6" i="4"/>
  <c r="N42" i="4"/>
  <c r="M26" i="4" s="1"/>
  <c r="N39" i="4"/>
  <c r="N38" i="4" s="1"/>
  <c r="N35" i="4"/>
  <c r="N34" i="4"/>
  <c r="N32" i="4"/>
  <c r="N31" i="4"/>
  <c r="N30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8" i="1"/>
  <c r="N37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5" i="1"/>
  <c r="N41" i="1"/>
  <c r="C5" i="1"/>
  <c r="N36" i="1"/>
  <c r="N17" i="1"/>
  <c r="N33" i="1"/>
  <c r="N26" i="1"/>
  <c r="N30" i="1"/>
  <c r="N27" i="1"/>
  <c r="N25" i="1"/>
  <c r="N22" i="1"/>
  <c r="N20" i="1"/>
  <c r="N15" i="1"/>
  <c r="N34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1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29" i="1"/>
  <c r="I6" i="1"/>
  <c r="G6" i="1"/>
  <c r="N32" i="1"/>
  <c r="K6" i="1"/>
  <c r="L6" i="1"/>
  <c r="N28" i="1"/>
  <c r="M5" i="1"/>
  <c r="B10" i="1" l="1"/>
  <c r="N4" i="1"/>
  <c r="C3" i="1"/>
  <c r="C11" i="1" s="1"/>
  <c r="C10" i="1" s="1"/>
  <c r="M6" i="4"/>
  <c r="N6" i="4" s="1"/>
  <c r="C3" i="4"/>
  <c r="C11" i="4" s="1"/>
  <c r="M6" i="1"/>
  <c r="N6" i="1" s="1"/>
  <c r="N5" i="1"/>
  <c r="D3" i="1" l="1"/>
  <c r="D11" i="1" s="1"/>
  <c r="D10" i="1" s="1"/>
  <c r="C10" i="4"/>
  <c r="D3" i="4"/>
  <c r="D11" i="4" s="1"/>
  <c r="E3" i="1" l="1"/>
  <c r="E11" i="1" s="1"/>
  <c r="D10" i="4"/>
  <c r="E3" i="4"/>
  <c r="E11" i="4" s="1"/>
  <c r="E10" i="1" l="1"/>
  <c r="F3" i="1"/>
  <c r="F11" i="1" s="1"/>
  <c r="E10" i="4"/>
  <c r="F3" i="4"/>
  <c r="F11" i="4" s="1"/>
  <c r="G3" i="1" l="1"/>
  <c r="G11" i="1" s="1"/>
  <c r="G10" i="1" s="1"/>
  <c r="F10" i="1"/>
  <c r="F10" i="4"/>
  <c r="G3" i="4"/>
  <c r="G11" i="4" s="1"/>
  <c r="H3" i="1" l="1"/>
  <c r="H11" i="1" s="1"/>
  <c r="H10" i="1" s="1"/>
  <c r="G10" i="4"/>
  <c r="H3" i="4"/>
  <c r="H11" i="4" s="1"/>
  <c r="I3" i="1" l="1"/>
  <c r="I11" i="1" s="1"/>
  <c r="I10" i="1" s="1"/>
  <c r="H10" i="4"/>
  <c r="I3" i="4"/>
  <c r="I11" i="4" s="1"/>
  <c r="J3" i="1" l="1"/>
  <c r="J11" i="1" s="1"/>
  <c r="J10" i="1" s="1"/>
  <c r="I10" i="4"/>
  <c r="J3" i="4"/>
  <c r="J11" i="4" s="1"/>
  <c r="K3" i="1" l="1"/>
  <c r="K11" i="1" s="1"/>
  <c r="K10" i="1" s="1"/>
  <c r="J10" i="4"/>
  <c r="K3" i="4"/>
  <c r="K11" i="4" s="1"/>
  <c r="L3" i="1" l="1"/>
  <c r="L11" i="1" s="1"/>
  <c r="L10" i="1" s="1"/>
  <c r="K10" i="4"/>
  <c r="L3" i="4"/>
  <c r="L11" i="4" s="1"/>
  <c r="M3" i="1" l="1"/>
  <c r="M11" i="1" s="1"/>
  <c r="M10" i="1" s="1"/>
  <c r="N10" i="1" s="1"/>
  <c r="L10" i="4"/>
  <c r="M3" i="4"/>
  <c r="M11" i="4" s="1"/>
  <c r="N11" i="1" l="1"/>
  <c r="N11" i="4"/>
  <c r="M10" i="4"/>
  <c r="N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Patch, Richard L</author>
    <author>Richard</author>
  </authors>
  <commentList>
    <comment ref="E25" authorId="0" shapeId="0" xr:uid="{7BC379D8-6C61-4112-B4A3-141214A75601}">
      <text>
        <r>
          <rPr>
            <sz val="9"/>
            <color indexed="81"/>
            <rFont val="Tahoma"/>
            <family val="2"/>
          </rPr>
          <t>Payment for 2019</t>
        </r>
      </text>
    </comment>
    <comment ref="E26" authorId="0" shapeId="0" xr:uid="{E4929825-4BD1-43AF-8329-A0B693DC45FE}">
      <text>
        <r>
          <rPr>
            <sz val="9"/>
            <color indexed="81"/>
            <rFont val="Tahoma"/>
            <family val="2"/>
          </rPr>
          <t>Payment for 2019</t>
        </r>
      </text>
    </comment>
    <comment ref="K33" authorId="1" shapeId="0" xr:uid="{F69065FE-DC68-4A44-BD18-27CC07B5E558}">
      <text>
        <r>
          <rPr>
            <sz val="9"/>
            <color indexed="81"/>
            <rFont val="Tahoma"/>
            <family val="2"/>
          </rPr>
          <t>Donation to Diabetes Research Institute Foundation on behalf of Mike Clawson</t>
        </r>
      </text>
    </comment>
    <comment ref="F45" authorId="0" shapeId="0" xr:uid="{32EDA00B-30C3-48B8-A2D7-17584B9D91D1}">
      <text>
        <r>
          <rPr>
            <sz val="9"/>
            <color indexed="81"/>
            <rFont val="Tahoma"/>
            <family val="2"/>
          </rPr>
          <t>14 recent graduates receive first year dues free</t>
        </r>
      </text>
    </comment>
  </commentList>
</comments>
</file>

<file path=xl/sharedStrings.xml><?xml version="1.0" encoding="utf-8"?>
<sst xmlns="http://schemas.openxmlformats.org/spreadsheetml/2006/main" count="126" uniqueCount="62">
  <si>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</si>
  <si>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</si>
  <si>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</si>
  <si>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</si>
  <si>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</si>
  <si>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</si>
  <si>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</si>
  <si>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</si>
  <si>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</si>
  <si>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</si>
  <si>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</si>
  <si>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</si>
  <si>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</si>
  <si>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</si>
  <si>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</si>
  <si>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</si>
  <si>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</si>
  <si>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</si>
  <si>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</si>
  <si>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</si>
  <si>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</si>
  <si>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</si>
  <si>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</si>
  <si>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</si>
  <si>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</si>
  <si>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</si>
  <si>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</si>
  <si>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</si>
  <si>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</si>
  <si>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</si>
  <si>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</si>
  <si>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</si>
  <si>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</si>
  <si>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</si>
  <si>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</si>
  <si>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</si>
  <si>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</si>
  <si>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</si>
  <si>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</si>
  <si>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</si>
  <si>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</si>
  <si>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</si>
  <si>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</si>
  <si>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</si>
  <si>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</si>
  <si>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</si>
  <si>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</si>
  <si>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</si>
  <si>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</si>
  <si>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</si>
  <si>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</si>
  <si>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</si>
  <si>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</si>
  <si>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</si>
  <si>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</si>
  <si>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</si>
  <si>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Dues Discount (3 yrs)</t>
  </si>
  <si>
    <t>Est. Members</t>
  </si>
  <si>
    <t>Current Members</t>
  </si>
  <si>
    <t>ΛE Chapter</t>
  </si>
  <si>
    <t>KSAACF 2020 Budget</t>
  </si>
  <si>
    <t>LE50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</si>
</sst>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4" fontId="3" fillId="0" borderId="0" xfId="0" applyNumberFormat="1" applyFont="1"/>
    <xf numFmtId="2" fontId="3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/>
    <xf numFmtId="0" fontId="3" fillId="0" borderId="32" xfId="0" applyFont="1" applyBorder="1" applyAlignment="1">
      <alignment horizontal="center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33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12" xfId="0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tabSelected="1" workbookViewId="0">
      <selection sqref="A1:N1"/>
    </sheetView>
  </sheetViews>
  <sheetFormatPr defaultRowHeight="12.75" x14ac:dyDescent="0.2"/>
  <cols>
    <col min="1" max="1" width="19.28515625" style="53" bestFit="1" customWidth="1"/>
    <col min="2" max="14" width="9.140625" style="53" customWidth="1"/>
    <col min="15" max="16384" width="9.140625" style="53"/>
  </cols>
  <sheetData>
    <row r="1" spans="1:31" ht="19.5" thickTop="1" thickBot="1" x14ac:dyDescent="0.3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ht="13.5" thickBot="1" x14ac:dyDescent="0.25">
      <c r="A2" s="57" t="s">
        <v>17</v>
      </c>
      <c r="B2" s="90" t="s">
        <v>1</v>
      </c>
      <c r="C2" s="96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87" t="s">
        <v>9</v>
      </c>
      <c r="K2" s="58" t="s">
        <v>10</v>
      </c>
      <c r="L2" s="58" t="s">
        <v>11</v>
      </c>
      <c r="M2" s="59" t="s">
        <v>12</v>
      </c>
      <c r="N2" s="6" t="s">
        <v>27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x14ac:dyDescent="0.2">
      <c r="A3" s="9" t="s">
        <v>0</v>
      </c>
      <c r="B3" s="18">
        <f>B57</f>
        <v>8752.4500000000007</v>
      </c>
      <c r="C3" s="64">
        <f t="shared" ref="C3:M3" si="0">B11</f>
        <v>9018.8200000000015</v>
      </c>
      <c r="D3" s="64">
        <f t="shared" si="0"/>
        <v>9154.260000000002</v>
      </c>
      <c r="E3" s="60">
        <f t="shared" si="0"/>
        <v>9168.260000000002</v>
      </c>
      <c r="F3" s="60">
        <f t="shared" si="0"/>
        <v>8902.6900000000023</v>
      </c>
      <c r="G3" s="60">
        <f t="shared" si="0"/>
        <v>8938.4500000000025</v>
      </c>
      <c r="H3" s="60">
        <f t="shared" si="0"/>
        <v>7866.4800000000023</v>
      </c>
      <c r="I3" s="60">
        <f t="shared" si="0"/>
        <v>7866.8100000000022</v>
      </c>
      <c r="J3" s="60">
        <f t="shared" si="0"/>
        <v>9783.6500000000015</v>
      </c>
      <c r="K3" s="64">
        <f t="shared" si="0"/>
        <v>10768.380000000001</v>
      </c>
      <c r="L3" s="64">
        <f t="shared" si="0"/>
        <v>10919.880000000001</v>
      </c>
      <c r="M3" s="65">
        <f t="shared" si="0"/>
        <v>10920.330000000002</v>
      </c>
      <c r="N3" s="19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1" x14ac:dyDescent="0.2">
      <c r="A4" s="9" t="s">
        <v>13</v>
      </c>
      <c r="B4" s="62">
        <f t="shared" ref="B4:M4" si="1">SUM(B14:B23)</f>
        <v>270.76</v>
      </c>
      <c r="C4" s="60">
        <f t="shared" si="1"/>
        <v>140.72</v>
      </c>
      <c r="D4" s="60">
        <f t="shared" si="1"/>
        <v>245.77</v>
      </c>
      <c r="E4" s="60">
        <f t="shared" si="1"/>
        <v>35.75</v>
      </c>
      <c r="F4" s="60">
        <f t="shared" si="1"/>
        <v>35.76</v>
      </c>
      <c r="G4" s="60">
        <f t="shared" si="1"/>
        <v>35.35</v>
      </c>
      <c r="H4" s="60">
        <f t="shared" si="1"/>
        <v>0.33</v>
      </c>
      <c r="I4" s="60">
        <f t="shared" si="1"/>
        <v>1960.38</v>
      </c>
      <c r="J4" s="60">
        <f t="shared" si="1"/>
        <v>1000.43</v>
      </c>
      <c r="K4" s="60">
        <f t="shared" si="1"/>
        <v>205.46</v>
      </c>
      <c r="L4" s="60">
        <f t="shared" si="1"/>
        <v>0.45</v>
      </c>
      <c r="M4" s="61">
        <f t="shared" si="1"/>
        <v>35.46</v>
      </c>
      <c r="N4" s="39">
        <f>SUM(B4:M4)</f>
        <v>3966.62</v>
      </c>
      <c r="V4" s="86"/>
      <c r="W4" s="86"/>
      <c r="X4" s="86"/>
      <c r="Y4" s="86"/>
      <c r="Z4" s="86"/>
      <c r="AA4" s="86"/>
      <c r="AB4" s="86"/>
      <c r="AC4" s="86"/>
      <c r="AD4" s="86"/>
      <c r="AE4" s="86"/>
    </row>
    <row r="5" spans="1:31" x14ac:dyDescent="0.2">
      <c r="A5" s="9" t="s">
        <v>14</v>
      </c>
      <c r="B5" s="62">
        <f>SUM(B24:B41)</f>
        <v>4.3899999999999997</v>
      </c>
      <c r="C5" s="60">
        <f t="shared" ref="C5:M5" si="2">SUM(C25:C43)</f>
        <v>5.28</v>
      </c>
      <c r="D5" s="60">
        <f t="shared" si="2"/>
        <v>231.76999999999998</v>
      </c>
      <c r="E5" s="60">
        <f t="shared" si="2"/>
        <v>301.32</v>
      </c>
      <c r="F5" s="60">
        <f t="shared" si="2"/>
        <v>0</v>
      </c>
      <c r="G5" s="60">
        <f t="shared" si="2"/>
        <v>1107.32</v>
      </c>
      <c r="H5" s="60">
        <f t="shared" si="2"/>
        <v>0</v>
      </c>
      <c r="I5" s="60">
        <f t="shared" si="2"/>
        <v>43.54</v>
      </c>
      <c r="J5" s="60">
        <f t="shared" si="2"/>
        <v>15.7</v>
      </c>
      <c r="K5" s="60">
        <f t="shared" si="2"/>
        <v>53.96</v>
      </c>
      <c r="L5" s="60">
        <f t="shared" si="2"/>
        <v>0</v>
      </c>
      <c r="M5" s="61">
        <f t="shared" si="2"/>
        <v>162.32</v>
      </c>
      <c r="N5" s="39">
        <f t="shared" ref="N5:N32" si="3">SUM(B5:M5)</f>
        <v>1925.6</v>
      </c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ht="13.5" thickBot="1" x14ac:dyDescent="0.25">
      <c r="A6" s="9" t="s">
        <v>26</v>
      </c>
      <c r="B6" s="62">
        <f>B4-B5</f>
        <v>266.37</v>
      </c>
      <c r="C6" s="60">
        <f t="shared" ref="C6:M6" si="4">C4-C5</f>
        <v>135.44</v>
      </c>
      <c r="D6" s="60">
        <f t="shared" si="4"/>
        <v>14.000000000000028</v>
      </c>
      <c r="E6" s="60">
        <f t="shared" si="4"/>
        <v>-265.57</v>
      </c>
      <c r="F6" s="60">
        <f t="shared" si="4"/>
        <v>35.76</v>
      </c>
      <c r="G6" s="60">
        <f t="shared" si="4"/>
        <v>-1071.97</v>
      </c>
      <c r="H6" s="60">
        <f t="shared" si="4"/>
        <v>0.33</v>
      </c>
      <c r="I6" s="60">
        <f t="shared" si="4"/>
        <v>1916.8400000000001</v>
      </c>
      <c r="J6" s="60">
        <f t="shared" si="4"/>
        <v>984.7299999999999</v>
      </c>
      <c r="K6" s="60">
        <f t="shared" si="4"/>
        <v>151.5</v>
      </c>
      <c r="L6" s="60">
        <f t="shared" si="4"/>
        <v>0.45</v>
      </c>
      <c r="M6" s="61">
        <f t="shared" si="4"/>
        <v>-126.85999999999999</v>
      </c>
      <c r="N6" s="39">
        <f t="shared" si="3"/>
        <v>2041.0200000000002</v>
      </c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x14ac:dyDescent="0.2">
      <c r="A7" s="63" t="s">
        <v>32</v>
      </c>
      <c r="B7" s="18">
        <f>B58+B45*2+B17-B33</f>
        <v>675.17</v>
      </c>
      <c r="C7" s="64">
        <f t="shared" ref="C7:M7" si="5">B7+C45*2+C17-C33</f>
        <v>683.17</v>
      </c>
      <c r="D7" s="64">
        <f t="shared" si="5"/>
        <v>693.17</v>
      </c>
      <c r="E7" s="64">
        <f t="shared" si="5"/>
        <v>695.17</v>
      </c>
      <c r="F7" s="64">
        <f t="shared" si="5"/>
        <v>725.17</v>
      </c>
      <c r="G7" s="64">
        <f t="shared" si="5"/>
        <v>727.17</v>
      </c>
      <c r="H7" s="64">
        <f t="shared" si="5"/>
        <v>727.17</v>
      </c>
      <c r="I7" s="64">
        <f t="shared" si="5"/>
        <v>729.17</v>
      </c>
      <c r="J7" s="64">
        <f t="shared" si="5"/>
        <v>731.17</v>
      </c>
      <c r="K7" s="64">
        <f t="shared" si="5"/>
        <v>685.17</v>
      </c>
      <c r="L7" s="64">
        <f t="shared" si="5"/>
        <v>685.17</v>
      </c>
      <c r="M7" s="65">
        <f t="shared" si="5"/>
        <v>685.17</v>
      </c>
      <c r="N7" s="24">
        <f t="shared" ref="N7:N11" si="6">M7</f>
        <v>685.17</v>
      </c>
      <c r="V7" s="86"/>
      <c r="W7" s="86"/>
      <c r="X7" s="86"/>
      <c r="Y7" s="86"/>
      <c r="Z7" s="86"/>
      <c r="AA7" s="86"/>
      <c r="AB7" s="86"/>
      <c r="AC7" s="86"/>
      <c r="AD7" s="86"/>
      <c r="AE7" s="86"/>
    </row>
    <row r="8" spans="1:31" x14ac:dyDescent="0.2">
      <c r="A8" s="9" t="s">
        <v>41</v>
      </c>
      <c r="B8" s="62">
        <f>B59+B18-B34</f>
        <v>726.51</v>
      </c>
      <c r="C8" s="60">
        <f t="shared" ref="C8:M8" si="7">B8+C18-C34</f>
        <v>726.51</v>
      </c>
      <c r="D8" s="60">
        <f t="shared" si="7"/>
        <v>631.64</v>
      </c>
      <c r="E8" s="60">
        <f t="shared" si="7"/>
        <v>631.64</v>
      </c>
      <c r="F8" s="60">
        <f t="shared" si="7"/>
        <v>631.64</v>
      </c>
      <c r="G8" s="60">
        <f t="shared" si="7"/>
        <v>631.64</v>
      </c>
      <c r="H8" s="60">
        <f t="shared" si="7"/>
        <v>631.64</v>
      </c>
      <c r="I8" s="60">
        <f t="shared" si="7"/>
        <v>631.64</v>
      </c>
      <c r="J8" s="60">
        <f t="shared" si="7"/>
        <v>631.64</v>
      </c>
      <c r="K8" s="60">
        <f t="shared" si="7"/>
        <v>631.64</v>
      </c>
      <c r="L8" s="60">
        <f t="shared" si="7"/>
        <v>631.64</v>
      </c>
      <c r="M8" s="61">
        <f t="shared" si="7"/>
        <v>631.64</v>
      </c>
      <c r="N8" s="41">
        <f t="shared" si="6"/>
        <v>631.64</v>
      </c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1" x14ac:dyDescent="0.2">
      <c r="A9" s="9" t="s">
        <v>45</v>
      </c>
      <c r="B9" s="62">
        <f>B60+B19-B35</f>
        <v>1000</v>
      </c>
      <c r="C9" s="60">
        <f t="shared" ref="C9:M9" si="8">B9+C19-C35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1">
        <f t="shared" si="8"/>
        <v>1000</v>
      </c>
      <c r="N9" s="39">
        <f t="shared" si="6"/>
        <v>1000</v>
      </c>
      <c r="V9" s="86"/>
      <c r="W9" s="86"/>
      <c r="X9" s="86"/>
      <c r="Y9" s="86"/>
      <c r="Z9" s="86"/>
      <c r="AA9" s="86"/>
      <c r="AB9" s="86"/>
      <c r="AC9" s="86"/>
      <c r="AD9" s="86"/>
      <c r="AE9" s="86"/>
    </row>
    <row r="10" spans="1:31" ht="13.5" thickBot="1" x14ac:dyDescent="0.25">
      <c r="A10" s="66" t="s">
        <v>33</v>
      </c>
      <c r="B10" s="91">
        <f t="shared" ref="B10:M10" si="9">B11-SUM(B7:B9)</f>
        <v>6617.1400000000012</v>
      </c>
      <c r="C10" s="67">
        <f t="shared" si="9"/>
        <v>6744.5800000000017</v>
      </c>
      <c r="D10" s="67">
        <f t="shared" si="9"/>
        <v>6843.4500000000025</v>
      </c>
      <c r="E10" s="67">
        <f t="shared" si="9"/>
        <v>6575.8800000000028</v>
      </c>
      <c r="F10" s="67">
        <f t="shared" si="9"/>
        <v>6581.6400000000031</v>
      </c>
      <c r="G10" s="67">
        <f t="shared" si="9"/>
        <v>5507.6700000000019</v>
      </c>
      <c r="H10" s="67">
        <f t="shared" si="9"/>
        <v>5508.0000000000018</v>
      </c>
      <c r="I10" s="67">
        <f t="shared" si="9"/>
        <v>7422.840000000002</v>
      </c>
      <c r="J10" s="67">
        <f t="shared" si="9"/>
        <v>8405.5700000000015</v>
      </c>
      <c r="K10" s="67">
        <f t="shared" si="9"/>
        <v>8603.0700000000015</v>
      </c>
      <c r="L10" s="67">
        <f t="shared" si="9"/>
        <v>8603.5200000000023</v>
      </c>
      <c r="M10" s="81">
        <f t="shared" si="9"/>
        <v>8476.6600000000017</v>
      </c>
      <c r="N10" s="80">
        <f t="shared" si="6"/>
        <v>8476.6600000000017</v>
      </c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1" x14ac:dyDescent="0.2">
      <c r="A11" s="9" t="s">
        <v>15</v>
      </c>
      <c r="B11" s="62">
        <f t="shared" ref="B11:M11" si="10">B3+B6</f>
        <v>9018.8200000000015</v>
      </c>
      <c r="C11" s="60">
        <f t="shared" si="10"/>
        <v>9154.260000000002</v>
      </c>
      <c r="D11" s="60">
        <f t="shared" si="10"/>
        <v>9168.260000000002</v>
      </c>
      <c r="E11" s="60">
        <f t="shared" si="10"/>
        <v>8902.6900000000023</v>
      </c>
      <c r="F11" s="64">
        <f t="shared" si="10"/>
        <v>8938.4500000000025</v>
      </c>
      <c r="G11" s="60">
        <f t="shared" si="10"/>
        <v>7866.4800000000023</v>
      </c>
      <c r="H11" s="60">
        <f t="shared" si="10"/>
        <v>7866.8100000000022</v>
      </c>
      <c r="I11" s="60">
        <f t="shared" si="10"/>
        <v>9783.6500000000015</v>
      </c>
      <c r="J11" s="60">
        <f t="shared" si="10"/>
        <v>10768.380000000001</v>
      </c>
      <c r="K11" s="60">
        <f t="shared" si="10"/>
        <v>10919.880000000001</v>
      </c>
      <c r="L11" s="60">
        <f t="shared" si="10"/>
        <v>10920.330000000002</v>
      </c>
      <c r="M11" s="61">
        <f t="shared" si="10"/>
        <v>10793.470000000001</v>
      </c>
      <c r="N11" s="39">
        <f t="shared" si="6"/>
        <v>10793.470000000001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</row>
    <row r="12" spans="1:31" ht="13.5" thickBot="1" x14ac:dyDescent="0.25">
      <c r="A12" s="9"/>
      <c r="B12" s="9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39"/>
      <c r="V12" s="86"/>
      <c r="W12" s="86"/>
      <c r="X12" s="86"/>
      <c r="Y12" s="86"/>
      <c r="Z12" s="86"/>
      <c r="AA12" s="86"/>
      <c r="AB12" s="86"/>
      <c r="AC12" s="86"/>
      <c r="AD12" s="86"/>
      <c r="AE12" s="86"/>
    </row>
    <row r="13" spans="1:31" ht="13.5" thickBot="1" x14ac:dyDescent="0.25">
      <c r="A13" s="57" t="s">
        <v>16</v>
      </c>
      <c r="B13" s="93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20"/>
      <c r="P13" s="86"/>
      <c r="Q13" s="86"/>
      <c r="R13" s="86"/>
      <c r="S13" s="86"/>
      <c r="T13" s="84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</row>
    <row r="14" spans="1:31" x14ac:dyDescent="0.2">
      <c r="A14" s="9" t="s">
        <v>18</v>
      </c>
      <c r="B14" s="50">
        <v>175</v>
      </c>
      <c r="C14" s="51">
        <v>140</v>
      </c>
      <c r="D14" s="51">
        <v>245</v>
      </c>
      <c r="E14" s="51">
        <v>35</v>
      </c>
      <c r="F14" s="51">
        <v>35</v>
      </c>
      <c r="G14" s="51">
        <v>35</v>
      </c>
      <c r="H14" s="51"/>
      <c r="I14" s="97">
        <v>210</v>
      </c>
      <c r="J14" s="51">
        <v>35</v>
      </c>
      <c r="K14" s="51">
        <v>105</v>
      </c>
      <c r="L14" s="51"/>
      <c r="M14" s="52">
        <v>35</v>
      </c>
      <c r="N14" s="39">
        <f t="shared" si="3"/>
        <v>1050</v>
      </c>
      <c r="P14" s="86"/>
      <c r="Q14" s="86"/>
      <c r="T14" s="84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1" x14ac:dyDescent="0.2">
      <c r="A15" s="9" t="s">
        <v>19</v>
      </c>
      <c r="B15" s="50">
        <v>60</v>
      </c>
      <c r="C15" s="73"/>
      <c r="D15" s="51"/>
      <c r="E15" s="51"/>
      <c r="F15" s="51"/>
      <c r="G15" s="51"/>
      <c r="H15" s="51"/>
      <c r="I15" s="97"/>
      <c r="J15" s="51">
        <v>15</v>
      </c>
      <c r="K15" s="51"/>
      <c r="L15" s="51"/>
      <c r="M15" s="52"/>
      <c r="N15" s="39">
        <f t="shared" si="3"/>
        <v>75</v>
      </c>
      <c r="P15" s="86"/>
      <c r="Q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</row>
    <row r="16" spans="1:31" x14ac:dyDescent="0.2">
      <c r="A16" s="82" t="s">
        <v>24</v>
      </c>
      <c r="B16" s="50"/>
      <c r="C16" s="51"/>
      <c r="D16" s="51"/>
      <c r="E16" s="51"/>
      <c r="F16" s="51"/>
      <c r="G16" s="51"/>
      <c r="H16" s="51"/>
      <c r="I16" s="97"/>
      <c r="J16" s="51"/>
      <c r="K16" s="51"/>
      <c r="L16" s="51"/>
      <c r="M16" s="52"/>
      <c r="N16" s="39">
        <f t="shared" si="3"/>
        <v>0</v>
      </c>
      <c r="P16" s="86"/>
      <c r="Q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1:31" x14ac:dyDescent="0.2">
      <c r="A17" s="9" t="s">
        <v>31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39">
        <f t="shared" si="3"/>
        <v>0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</row>
    <row r="18" spans="1:31" x14ac:dyDescent="0.2">
      <c r="A18" s="9" t="s">
        <v>40</v>
      </c>
      <c r="B18" s="50">
        <v>35</v>
      </c>
      <c r="C18" s="73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39">
        <f t="shared" si="3"/>
        <v>35</v>
      </c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1" x14ac:dyDescent="0.2">
      <c r="A19" s="9" t="s">
        <v>45</v>
      </c>
      <c r="B19" s="50"/>
      <c r="C19" s="51"/>
      <c r="D19" s="51"/>
      <c r="E19" s="51"/>
      <c r="F19" s="51"/>
      <c r="G19" s="51"/>
      <c r="H19" s="72"/>
      <c r="I19" s="51"/>
      <c r="J19" s="51"/>
      <c r="K19" s="51"/>
      <c r="L19" s="51"/>
      <c r="M19" s="52"/>
      <c r="N19" s="39">
        <f t="shared" si="3"/>
        <v>0</v>
      </c>
      <c r="P19" s="86"/>
      <c r="Q19" s="86"/>
      <c r="U19" s="86"/>
      <c r="W19" s="86"/>
      <c r="Z19" s="86"/>
      <c r="AA19" s="86"/>
      <c r="AB19" s="86"/>
      <c r="AC19" s="86"/>
      <c r="AD19" s="86"/>
      <c r="AE19" s="86"/>
    </row>
    <row r="20" spans="1:31" x14ac:dyDescent="0.2">
      <c r="A20" s="9" t="s">
        <v>20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39">
        <f t="shared" si="3"/>
        <v>0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1" x14ac:dyDescent="0.2">
      <c r="A21" s="82" t="s">
        <v>61</v>
      </c>
      <c r="B21" s="50"/>
      <c r="C21" s="51"/>
      <c r="D21" s="51"/>
      <c r="E21" s="51"/>
      <c r="F21" s="51"/>
      <c r="G21" s="51"/>
      <c r="H21" s="51"/>
      <c r="I21" s="51">
        <v>1750</v>
      </c>
      <c r="J21" s="51">
        <v>950</v>
      </c>
      <c r="K21" s="51">
        <v>100</v>
      </c>
      <c r="L21" s="51"/>
      <c r="M21" s="52"/>
      <c r="N21" s="39">
        <f t="shared" si="3"/>
        <v>2800</v>
      </c>
      <c r="O21" s="86"/>
      <c r="P21" s="86"/>
      <c r="Q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1:31" x14ac:dyDescent="0.2">
      <c r="A22" s="9" t="s">
        <v>39</v>
      </c>
      <c r="B22" s="85">
        <v>0.76</v>
      </c>
      <c r="C22" s="73">
        <v>0.72</v>
      </c>
      <c r="D22" s="73">
        <v>0.77</v>
      </c>
      <c r="E22" s="73">
        <v>0.75</v>
      </c>
      <c r="F22" s="73">
        <v>0.76</v>
      </c>
      <c r="G22" s="73">
        <v>0.35</v>
      </c>
      <c r="H22" s="73">
        <v>0.33</v>
      </c>
      <c r="I22" s="73">
        <v>0.38</v>
      </c>
      <c r="J22" s="73">
        <v>0.43</v>
      </c>
      <c r="K22" s="73">
        <v>0.46</v>
      </c>
      <c r="L22" s="73">
        <v>0.45</v>
      </c>
      <c r="M22" s="74">
        <v>0.46</v>
      </c>
      <c r="N22" s="39">
        <f t="shared" si="3"/>
        <v>6.6199999999999992</v>
      </c>
      <c r="P22" s="86"/>
      <c r="Q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1" ht="13.5" thickBot="1" x14ac:dyDescent="0.25">
      <c r="A23" s="9"/>
      <c r="B23" s="92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39"/>
      <c r="O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</row>
    <row r="24" spans="1:31" ht="13.5" thickBot="1" x14ac:dyDescent="0.25">
      <c r="A24" s="57" t="s">
        <v>21</v>
      </c>
      <c r="B24" s="93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20"/>
      <c r="O24" s="86"/>
      <c r="P24" s="86"/>
      <c r="Q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1" x14ac:dyDescent="0.2">
      <c r="A25" s="9" t="s">
        <v>22</v>
      </c>
      <c r="B25" s="50"/>
      <c r="C25" s="51"/>
      <c r="D25" s="51"/>
      <c r="E25" s="51">
        <v>50</v>
      </c>
      <c r="F25" s="51"/>
      <c r="G25" s="51"/>
      <c r="H25" s="51"/>
      <c r="I25" s="51"/>
      <c r="J25" s="51"/>
      <c r="K25" s="51"/>
      <c r="L25" s="51"/>
      <c r="M25" s="52"/>
      <c r="N25" s="39">
        <f t="shared" si="3"/>
        <v>50</v>
      </c>
      <c r="P25" s="86"/>
      <c r="Q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x14ac:dyDescent="0.2">
      <c r="A26" s="9" t="s">
        <v>29</v>
      </c>
      <c r="B26" s="50"/>
      <c r="C26" s="51"/>
      <c r="D26" s="51"/>
      <c r="E26" s="51">
        <v>250</v>
      </c>
      <c r="F26" s="51"/>
      <c r="G26" s="51"/>
      <c r="H26" s="51"/>
      <c r="I26" s="51"/>
      <c r="J26" s="51"/>
      <c r="K26" s="51"/>
      <c r="L26" s="51"/>
      <c r="M26" s="52"/>
      <c r="N26" s="39">
        <f t="shared" si="3"/>
        <v>250</v>
      </c>
      <c r="P26" s="86"/>
      <c r="Q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1" x14ac:dyDescent="0.2">
      <c r="A27" s="9" t="s">
        <v>23</v>
      </c>
      <c r="B27" s="50"/>
      <c r="C27" s="51"/>
      <c r="D27" s="51"/>
      <c r="E27" s="51"/>
      <c r="F27" s="51"/>
      <c r="G27" s="51">
        <v>106</v>
      </c>
      <c r="H27" s="51"/>
      <c r="I27" s="51"/>
      <c r="J27" s="51"/>
      <c r="K27" s="51"/>
      <c r="L27" s="51"/>
      <c r="M27" s="52"/>
      <c r="N27" s="39">
        <f t="shared" si="3"/>
        <v>106</v>
      </c>
      <c r="P27" s="86"/>
      <c r="Q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x14ac:dyDescent="0.2">
      <c r="A28" s="9" t="s">
        <v>44</v>
      </c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103">
        <f>N45*3.5</f>
        <v>161</v>
      </c>
      <c r="N28" s="39">
        <f t="shared" si="3"/>
        <v>161</v>
      </c>
      <c r="P28" s="86"/>
      <c r="Q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1" x14ac:dyDescent="0.2">
      <c r="A29" s="75" t="s">
        <v>34</v>
      </c>
      <c r="B29" s="50"/>
      <c r="C29" s="51"/>
      <c r="D29" s="51">
        <v>129.26</v>
      </c>
      <c r="E29" s="51"/>
      <c r="F29" s="51"/>
      <c r="G29" s="51"/>
      <c r="H29" s="51"/>
      <c r="I29" s="51"/>
      <c r="J29" s="51"/>
      <c r="K29" s="51"/>
      <c r="L29" s="51"/>
      <c r="M29" s="74"/>
      <c r="N29" s="39">
        <f t="shared" si="3"/>
        <v>129.26</v>
      </c>
      <c r="P29" s="86"/>
      <c r="Q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</row>
    <row r="30" spans="1:31" x14ac:dyDescent="0.2">
      <c r="A30" s="9" t="s">
        <v>25</v>
      </c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39">
        <f t="shared" si="3"/>
        <v>0</v>
      </c>
      <c r="P30" s="86"/>
      <c r="Q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1" x14ac:dyDescent="0.2">
      <c r="A31" s="9" t="s">
        <v>43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39">
        <f t="shared" si="3"/>
        <v>0</v>
      </c>
      <c r="V31" s="86"/>
      <c r="W31" s="86"/>
      <c r="X31" s="86"/>
      <c r="Y31" s="86"/>
      <c r="Z31" s="86"/>
      <c r="AA31" s="86"/>
      <c r="AB31" s="86"/>
      <c r="AC31" s="86"/>
      <c r="AD31" s="86"/>
      <c r="AE31" s="86"/>
    </row>
    <row r="32" spans="1:31" x14ac:dyDescent="0.2">
      <c r="A32" s="9" t="s">
        <v>30</v>
      </c>
      <c r="B32" s="85">
        <v>4.3899999999999997</v>
      </c>
      <c r="C32" s="73">
        <v>5.28</v>
      </c>
      <c r="D32" s="73">
        <v>2.64</v>
      </c>
      <c r="E32" s="51">
        <v>1.32</v>
      </c>
      <c r="F32" s="51"/>
      <c r="G32" s="51">
        <v>1.32</v>
      </c>
      <c r="H32" s="51"/>
      <c r="I32" s="97">
        <v>43.54</v>
      </c>
      <c r="J32" s="73">
        <v>15.7</v>
      </c>
      <c r="K32" s="51">
        <v>3.96</v>
      </c>
      <c r="L32" s="51"/>
      <c r="M32" s="52">
        <v>1.32</v>
      </c>
      <c r="N32" s="39">
        <f t="shared" si="3"/>
        <v>79.469999999999985</v>
      </c>
      <c r="V32" s="86"/>
      <c r="W32" s="86"/>
      <c r="X32" s="86"/>
      <c r="Y32" s="86"/>
      <c r="Z32" s="86"/>
      <c r="AA32" s="86"/>
      <c r="AB32" s="86"/>
      <c r="AC32" s="86"/>
      <c r="AD32" s="86"/>
      <c r="AE32" s="86"/>
    </row>
    <row r="33" spans="1:31" x14ac:dyDescent="0.2">
      <c r="A33" s="9" t="s">
        <v>31</v>
      </c>
      <c r="B33" s="50"/>
      <c r="C33" s="51"/>
      <c r="D33" s="51"/>
      <c r="E33" s="51"/>
      <c r="F33" s="51"/>
      <c r="G33" s="51"/>
      <c r="H33" s="51"/>
      <c r="I33" s="51"/>
      <c r="J33" s="51"/>
      <c r="K33" s="51">
        <v>50</v>
      </c>
      <c r="L33" s="51"/>
      <c r="M33" s="52"/>
      <c r="N33" s="39">
        <f t="shared" ref="N33:N38" si="11">SUM(B33:M33)</f>
        <v>50</v>
      </c>
      <c r="V33" s="86"/>
      <c r="W33" s="86"/>
      <c r="X33" s="86"/>
      <c r="Y33" s="86"/>
      <c r="Z33" s="86"/>
      <c r="AA33" s="86"/>
      <c r="AB33" s="86"/>
      <c r="AC33" s="86"/>
      <c r="AD33" s="86"/>
      <c r="AE33" s="86"/>
    </row>
    <row r="34" spans="1:31" x14ac:dyDescent="0.2">
      <c r="A34" s="9" t="s">
        <v>40</v>
      </c>
      <c r="B34" s="50"/>
      <c r="C34" s="51"/>
      <c r="D34" s="51">
        <v>94.87</v>
      </c>
      <c r="E34" s="51"/>
      <c r="F34" s="51"/>
      <c r="G34" s="51"/>
      <c r="H34" s="51"/>
      <c r="I34" s="51"/>
      <c r="J34" s="51"/>
      <c r="K34" s="51"/>
      <c r="L34" s="51"/>
      <c r="M34" s="52"/>
      <c r="N34" s="39">
        <f t="shared" si="11"/>
        <v>94.87</v>
      </c>
      <c r="V34" s="86"/>
      <c r="W34" s="86"/>
      <c r="X34" s="86"/>
      <c r="Y34" s="86"/>
      <c r="Z34" s="86"/>
      <c r="AA34" s="86"/>
      <c r="AB34" s="86"/>
      <c r="AC34" s="86"/>
      <c r="AD34" s="86"/>
      <c r="AE34" s="86"/>
    </row>
    <row r="35" spans="1:31" x14ac:dyDescent="0.2">
      <c r="A35" s="9" t="s">
        <v>45</v>
      </c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39">
        <f t="shared" si="11"/>
        <v>0</v>
      </c>
      <c r="V35" s="86"/>
      <c r="W35" s="86"/>
      <c r="X35" s="86"/>
      <c r="Y35" s="86"/>
      <c r="Z35" s="86"/>
      <c r="AA35" s="86"/>
      <c r="AB35" s="86"/>
      <c r="AC35" s="86"/>
      <c r="AD35" s="86"/>
      <c r="AE35" s="86"/>
    </row>
    <row r="36" spans="1:31" x14ac:dyDescent="0.2">
      <c r="A36" s="82" t="s">
        <v>55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39">
        <f t="shared" si="11"/>
        <v>0</v>
      </c>
      <c r="V36" s="86"/>
      <c r="W36" s="86"/>
      <c r="X36" s="86"/>
      <c r="Y36" s="86"/>
      <c r="Z36" s="86"/>
      <c r="AA36" s="86"/>
      <c r="AB36" s="86"/>
      <c r="AC36" s="86"/>
      <c r="AD36" s="86"/>
      <c r="AE36" s="86"/>
    </row>
    <row r="37" spans="1:31" x14ac:dyDescent="0.2">
      <c r="A37" s="9" t="s">
        <v>35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39">
        <f t="shared" si="11"/>
        <v>0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</row>
    <row r="38" spans="1:31" x14ac:dyDescent="0.2">
      <c r="A38" s="82" t="s">
        <v>59</v>
      </c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39">
        <f t="shared" si="11"/>
        <v>0</v>
      </c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</row>
    <row r="39" spans="1:31" x14ac:dyDescent="0.2">
      <c r="A39" s="9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39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1" x14ac:dyDescent="0.2">
      <c r="A40" s="8" t="s">
        <v>28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39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</row>
    <row r="41" spans="1:31" x14ac:dyDescent="0.2">
      <c r="A41" s="82" t="s">
        <v>56</v>
      </c>
      <c r="B41" s="50"/>
      <c r="C41" s="51"/>
      <c r="D41" s="95">
        <v>5</v>
      </c>
      <c r="E41" s="95"/>
      <c r="F41" s="51"/>
      <c r="G41" s="51"/>
      <c r="H41" s="51"/>
      <c r="I41" s="51"/>
      <c r="J41" s="51"/>
      <c r="K41" s="51"/>
      <c r="L41" s="51"/>
      <c r="M41" s="52"/>
      <c r="N41" s="39">
        <f>SUM(B41:M41)</f>
        <v>5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1:31" x14ac:dyDescent="0.2">
      <c r="A42" s="82" t="s">
        <v>61</v>
      </c>
      <c r="B42" s="50"/>
      <c r="C42" s="51"/>
      <c r="D42" s="95"/>
      <c r="E42" s="95"/>
      <c r="F42" s="51"/>
      <c r="G42" s="51">
        <v>1000</v>
      </c>
      <c r="H42" s="51"/>
      <c r="I42" s="51"/>
      <c r="J42" s="51"/>
      <c r="K42" s="51"/>
      <c r="L42" s="51"/>
      <c r="M42" s="52"/>
      <c r="N42" s="39">
        <f>SUM(B42:M42)</f>
        <v>1000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</row>
    <row r="43" spans="1:31" ht="13.5" thickBot="1" x14ac:dyDescent="0.25">
      <c r="A43" s="76"/>
      <c r="B43" s="94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8"/>
      <c r="N43" s="7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</row>
    <row r="44" spans="1:31" ht="13.5" thickTop="1" x14ac:dyDescent="0.2">
      <c r="R44" s="84"/>
    </row>
    <row r="45" spans="1:31" x14ac:dyDescent="0.2">
      <c r="A45" s="53" t="s">
        <v>58</v>
      </c>
      <c r="B45" s="88">
        <v>16</v>
      </c>
      <c r="C45" s="55">
        <v>4</v>
      </c>
      <c r="D45" s="55">
        <v>5</v>
      </c>
      <c r="E45" s="55">
        <v>1</v>
      </c>
      <c r="F45" s="55">
        <v>15</v>
      </c>
      <c r="G45" s="55">
        <v>1</v>
      </c>
      <c r="H45" s="55"/>
      <c r="I45" s="55">
        <v>1</v>
      </c>
      <c r="J45" s="55">
        <v>1</v>
      </c>
      <c r="K45" s="55">
        <v>2</v>
      </c>
      <c r="L45" s="55"/>
      <c r="M45" s="55"/>
      <c r="N45" s="10">
        <f>SUM(B45:M45)</f>
        <v>46</v>
      </c>
    </row>
    <row r="46" spans="1:31" x14ac:dyDescent="0.2">
      <c r="B46" s="55"/>
      <c r="C46" s="55"/>
      <c r="D46" s="55"/>
      <c r="E46" s="55"/>
      <c r="F46" s="55"/>
      <c r="G46" s="55"/>
      <c r="H46" s="55"/>
      <c r="I46" s="55"/>
      <c r="J46" s="72"/>
      <c r="K46" s="55"/>
      <c r="L46" s="55"/>
      <c r="M46" s="55"/>
      <c r="N46" s="10"/>
    </row>
    <row r="47" spans="1:31" x14ac:dyDescent="0.2">
      <c r="A47" s="54" t="s">
        <v>46</v>
      </c>
      <c r="B47" s="55"/>
      <c r="C47" s="55"/>
      <c r="D47" s="55"/>
      <c r="E47" s="55"/>
      <c r="F47" s="55"/>
      <c r="G47" s="55"/>
      <c r="H47" s="55"/>
      <c r="I47" s="55"/>
      <c r="J47" s="72"/>
      <c r="K47" s="55"/>
      <c r="L47" s="55"/>
      <c r="M47" s="55"/>
      <c r="N47" s="10"/>
    </row>
    <row r="48" spans="1:31" x14ac:dyDescent="0.2">
      <c r="A48" s="56" t="s">
        <v>18</v>
      </c>
      <c r="B48" s="55" t="s">
        <v>50</v>
      </c>
      <c r="C48" s="55"/>
      <c r="D48" s="55"/>
      <c r="E48" s="55"/>
      <c r="F48" s="55"/>
      <c r="G48" s="55"/>
      <c r="H48" s="55"/>
      <c r="I48" s="55"/>
      <c r="J48" s="72"/>
      <c r="K48" s="55"/>
      <c r="L48" s="55"/>
      <c r="M48" s="55"/>
      <c r="N48" s="10"/>
    </row>
    <row r="49" spans="1:16" x14ac:dyDescent="0.2">
      <c r="A49" s="56" t="s">
        <v>19</v>
      </c>
      <c r="B49" s="55" t="s">
        <v>51</v>
      </c>
      <c r="C49" s="55"/>
      <c r="D49" s="55"/>
      <c r="E49" s="55"/>
      <c r="F49" s="55"/>
      <c r="G49" s="55"/>
      <c r="H49" s="55"/>
      <c r="I49" s="55"/>
      <c r="J49" s="72"/>
      <c r="K49" s="55"/>
      <c r="L49" s="55"/>
      <c r="M49" s="55"/>
      <c r="N49" s="10"/>
    </row>
    <row r="50" spans="1:16" x14ac:dyDescent="0.2">
      <c r="A50" s="56" t="s">
        <v>31</v>
      </c>
      <c r="B50" s="55" t="s">
        <v>53</v>
      </c>
      <c r="C50" s="55"/>
      <c r="D50" s="55"/>
      <c r="E50" s="55"/>
      <c r="F50" s="55"/>
      <c r="G50" s="55"/>
      <c r="H50" s="55"/>
      <c r="I50" s="55"/>
      <c r="J50" s="72"/>
      <c r="K50" s="55"/>
      <c r="L50" s="55"/>
      <c r="M50" s="55"/>
      <c r="N50" s="10"/>
    </row>
    <row r="51" spans="1:16" x14ac:dyDescent="0.2">
      <c r="A51" s="56" t="s">
        <v>40</v>
      </c>
      <c r="B51" s="55" t="s">
        <v>47</v>
      </c>
      <c r="C51" s="55"/>
      <c r="D51" s="55"/>
      <c r="E51" s="55"/>
      <c r="F51" s="55"/>
      <c r="G51" s="55"/>
      <c r="H51" s="55"/>
      <c r="I51" s="55"/>
      <c r="J51" s="72"/>
      <c r="K51" s="55"/>
      <c r="L51" s="55"/>
      <c r="M51" s="55"/>
      <c r="N51" s="10"/>
    </row>
    <row r="52" spans="1:16" x14ac:dyDescent="0.2">
      <c r="A52" s="56" t="s">
        <v>45</v>
      </c>
      <c r="B52" s="55" t="s">
        <v>49</v>
      </c>
      <c r="C52" s="55"/>
      <c r="D52" s="55"/>
      <c r="E52" s="55"/>
      <c r="F52" s="55"/>
      <c r="G52" s="55"/>
      <c r="H52" s="55"/>
      <c r="I52" s="55"/>
      <c r="J52" s="72"/>
      <c r="K52" s="55"/>
      <c r="L52" s="55"/>
      <c r="M52" s="55"/>
      <c r="N52" s="10"/>
    </row>
    <row r="53" spans="1:16" x14ac:dyDescent="0.2">
      <c r="A53" s="56" t="s">
        <v>20</v>
      </c>
      <c r="B53" s="55" t="s">
        <v>48</v>
      </c>
      <c r="C53" s="55"/>
      <c r="D53" s="55"/>
      <c r="E53" s="55"/>
      <c r="F53" s="55"/>
      <c r="G53" s="55"/>
      <c r="H53" s="55"/>
      <c r="I53" s="55"/>
      <c r="J53" s="72"/>
      <c r="K53" s="55"/>
      <c r="L53" s="55"/>
      <c r="M53" s="55"/>
      <c r="N53" s="10"/>
    </row>
    <row r="54" spans="1:16" x14ac:dyDescent="0.2">
      <c r="A54" s="56" t="s">
        <v>39</v>
      </c>
      <c r="B54" s="55" t="s">
        <v>52</v>
      </c>
      <c r="C54" s="55"/>
      <c r="D54" s="55"/>
      <c r="E54" s="55"/>
      <c r="F54" s="55"/>
      <c r="G54" s="55"/>
      <c r="H54" s="55"/>
      <c r="I54" s="55"/>
      <c r="J54" s="72"/>
      <c r="K54" s="55"/>
      <c r="L54" s="55"/>
      <c r="M54" s="55"/>
      <c r="N54" s="10"/>
    </row>
    <row r="55" spans="1:16" x14ac:dyDescent="0.2">
      <c r="B55" s="55"/>
      <c r="C55" s="55"/>
      <c r="D55" s="55"/>
      <c r="E55" s="55"/>
      <c r="F55" s="55"/>
      <c r="G55" s="55"/>
      <c r="H55" s="55"/>
      <c r="I55" s="55"/>
      <c r="J55" s="72"/>
      <c r="K55" s="55"/>
      <c r="L55" s="55"/>
      <c r="M55" s="55"/>
      <c r="N55" s="10"/>
    </row>
    <row r="56" spans="1:16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s="79" customFormat="1" ht="13.5" hidden="1" customHeight="1" thickTop="1" x14ac:dyDescent="0.2">
      <c r="A57" s="79" t="s">
        <v>36</v>
      </c>
      <c r="B57" s="79">
        <v>8752.4500000000007</v>
      </c>
    </row>
    <row r="58" spans="1:16" ht="12.75" hidden="1" customHeight="1" x14ac:dyDescent="0.2">
      <c r="A58" s="53" t="s">
        <v>37</v>
      </c>
      <c r="B58" s="53">
        <v>643.16999999999996</v>
      </c>
    </row>
    <row r="59" spans="1:16" ht="12.75" hidden="1" customHeight="1" x14ac:dyDescent="0.2">
      <c r="A59" s="53" t="s">
        <v>38</v>
      </c>
      <c r="B59" s="53">
        <v>691.51</v>
      </c>
    </row>
    <row r="60" spans="1:16" hidden="1" x14ac:dyDescent="0.2">
      <c r="A60" s="53" t="s">
        <v>54</v>
      </c>
      <c r="B60" s="53">
        <v>1000</v>
      </c>
    </row>
  </sheetData>
  <mergeCells count="1">
    <mergeCell ref="A1:N1"/>
  </mergeCells>
  <phoneticPr fontId="0" type="noConversion"/>
  <hyperlinks>
    <hyperlink ref="A29" r:id="rId1" display="www.ksaacf.org" xr:uid="{00000000-0004-0000-00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sqref="A1:N1"/>
    </sheetView>
  </sheetViews>
  <sheetFormatPr defaultRowHeight="12.75" x14ac:dyDescent="0.2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 x14ac:dyDescent="0.3">
      <c r="A1" s="98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B47</f>
        <v>8752.4500000000007</v>
      </c>
      <c r="C3" s="37">
        <f t="shared" ref="C3:M3" si="0">B11</f>
        <v>9004.2100000000009</v>
      </c>
      <c r="D3" s="37">
        <f t="shared" si="0"/>
        <v>9329.9900000000016</v>
      </c>
      <c r="E3" s="37">
        <f t="shared" si="0"/>
        <v>9371.7800000000025</v>
      </c>
      <c r="F3" s="37">
        <f t="shared" si="0"/>
        <v>9573.5800000000017</v>
      </c>
      <c r="G3" s="37">
        <f t="shared" si="0"/>
        <v>9574.380000000001</v>
      </c>
      <c r="H3" s="37">
        <f t="shared" si="0"/>
        <v>9435.18</v>
      </c>
      <c r="I3" s="37">
        <f t="shared" si="0"/>
        <v>9060.9600000000009</v>
      </c>
      <c r="J3" s="37">
        <f t="shared" si="0"/>
        <v>9061.7400000000016</v>
      </c>
      <c r="K3" s="37">
        <f t="shared" si="0"/>
        <v>8712.5000000000018</v>
      </c>
      <c r="L3" s="37">
        <f t="shared" si="0"/>
        <v>8648.260000000002</v>
      </c>
      <c r="M3" s="40">
        <f t="shared" si="0"/>
        <v>8649.0200000000023</v>
      </c>
      <c r="N3" s="19"/>
    </row>
    <row r="4" spans="1:14" x14ac:dyDescent="0.2">
      <c r="A4" s="33" t="s">
        <v>13</v>
      </c>
      <c r="B4" s="38">
        <f>SUM(B14:B22)</f>
        <v>260.76</v>
      </c>
      <c r="C4" s="37">
        <f t="shared" ref="C4:M4" si="1">SUM(C14:C21)</f>
        <v>420.78</v>
      </c>
      <c r="D4" s="37">
        <f t="shared" si="1"/>
        <v>240.79</v>
      </c>
      <c r="E4" s="37">
        <f t="shared" si="1"/>
        <v>210.8</v>
      </c>
      <c r="F4" s="37">
        <f t="shared" si="1"/>
        <v>0.8</v>
      </c>
      <c r="G4" s="37">
        <f t="shared" si="1"/>
        <v>0.8</v>
      </c>
      <c r="H4" s="37">
        <f t="shared" si="1"/>
        <v>0.78</v>
      </c>
      <c r="I4" s="37">
        <f t="shared" si="1"/>
        <v>0.78</v>
      </c>
      <c r="J4" s="37">
        <f t="shared" si="1"/>
        <v>0.76</v>
      </c>
      <c r="K4" s="37">
        <f t="shared" si="1"/>
        <v>0.76</v>
      </c>
      <c r="L4" s="37">
        <f t="shared" si="1"/>
        <v>0.76</v>
      </c>
      <c r="M4" s="40">
        <f t="shared" si="1"/>
        <v>0.76</v>
      </c>
      <c r="N4" s="39">
        <f>SUM(B4:M4)</f>
        <v>1139.3299999999997</v>
      </c>
    </row>
    <row r="5" spans="1:14" x14ac:dyDescent="0.2">
      <c r="A5" s="33" t="s">
        <v>14</v>
      </c>
      <c r="B5" s="37">
        <f t="shared" ref="B5:M5" si="2">SUM(B23:B40)</f>
        <v>9</v>
      </c>
      <c r="C5" s="37">
        <f t="shared" si="2"/>
        <v>95</v>
      </c>
      <c r="D5" s="37">
        <f t="shared" si="2"/>
        <v>199</v>
      </c>
      <c r="E5" s="37">
        <f t="shared" si="2"/>
        <v>9</v>
      </c>
      <c r="F5" s="37">
        <f t="shared" si="2"/>
        <v>0</v>
      </c>
      <c r="G5" s="37">
        <f t="shared" si="2"/>
        <v>140</v>
      </c>
      <c r="H5" s="37">
        <f t="shared" si="2"/>
        <v>375</v>
      </c>
      <c r="I5" s="37">
        <f t="shared" si="2"/>
        <v>0</v>
      </c>
      <c r="J5" s="37">
        <f t="shared" si="2"/>
        <v>350</v>
      </c>
      <c r="K5" s="37">
        <f t="shared" si="2"/>
        <v>65</v>
      </c>
      <c r="L5" s="37">
        <f t="shared" si="2"/>
        <v>0</v>
      </c>
      <c r="M5" s="40">
        <f t="shared" si="2"/>
        <v>260</v>
      </c>
      <c r="N5" s="39">
        <f t="shared" ref="N5:N30" si="3">SUM(B5:M5)</f>
        <v>1502</v>
      </c>
    </row>
    <row r="6" spans="1:14" ht="13.5" thickBot="1" x14ac:dyDescent="0.25">
      <c r="A6" s="33" t="s">
        <v>26</v>
      </c>
      <c r="B6" s="38">
        <f>B4-B5</f>
        <v>251.76</v>
      </c>
      <c r="C6" s="37">
        <f t="shared" ref="C6:M6" si="4">C4-C5</f>
        <v>325.77999999999997</v>
      </c>
      <c r="D6" s="37">
        <f t="shared" si="4"/>
        <v>41.789999999999992</v>
      </c>
      <c r="E6" s="37">
        <f t="shared" si="4"/>
        <v>201.8</v>
      </c>
      <c r="F6" s="37">
        <f t="shared" si="4"/>
        <v>0.8</v>
      </c>
      <c r="G6" s="37">
        <f t="shared" si="4"/>
        <v>-139.19999999999999</v>
      </c>
      <c r="H6" s="37">
        <f t="shared" si="4"/>
        <v>-374.22</v>
      </c>
      <c r="I6" s="37">
        <f t="shared" si="4"/>
        <v>0.78</v>
      </c>
      <c r="J6" s="37">
        <f t="shared" si="4"/>
        <v>-349.24</v>
      </c>
      <c r="K6" s="37">
        <f t="shared" si="4"/>
        <v>-64.239999999999995</v>
      </c>
      <c r="L6" s="37">
        <f t="shared" si="4"/>
        <v>0.76</v>
      </c>
      <c r="M6" s="40">
        <f t="shared" si="4"/>
        <v>-259.24</v>
      </c>
      <c r="N6" s="39">
        <f t="shared" si="3"/>
        <v>-362.6700000000003</v>
      </c>
    </row>
    <row r="7" spans="1:14" x14ac:dyDescent="0.2">
      <c r="A7" s="23" t="s">
        <v>32</v>
      </c>
      <c r="B7" s="21">
        <f>B48+B42*2+B16-B31</f>
        <v>679.17</v>
      </c>
      <c r="C7" s="22">
        <f t="shared" ref="C7:M7" si="5">B7+C42*2+C16-C31</f>
        <v>697.17</v>
      </c>
      <c r="D7" s="22">
        <f t="shared" si="5"/>
        <v>709.17</v>
      </c>
      <c r="E7" s="22">
        <f t="shared" si="5"/>
        <v>721.17</v>
      </c>
      <c r="F7" s="22">
        <f t="shared" si="5"/>
        <v>721.17</v>
      </c>
      <c r="G7" s="22">
        <f t="shared" si="5"/>
        <v>751.17</v>
      </c>
      <c r="H7" s="22">
        <f t="shared" si="5"/>
        <v>751.17</v>
      </c>
      <c r="I7" s="22">
        <f t="shared" si="5"/>
        <v>751.17</v>
      </c>
      <c r="J7" s="22">
        <f t="shared" si="5"/>
        <v>763.17</v>
      </c>
      <c r="K7" s="22">
        <f t="shared" si="5"/>
        <v>763.17</v>
      </c>
      <c r="L7" s="22">
        <f t="shared" si="5"/>
        <v>763.17</v>
      </c>
      <c r="M7" s="30">
        <f t="shared" si="5"/>
        <v>763.17</v>
      </c>
      <c r="N7" s="24">
        <f t="shared" ref="N7:N11" si="6">M7</f>
        <v>763.17</v>
      </c>
    </row>
    <row r="8" spans="1:14" x14ac:dyDescent="0.2">
      <c r="A8" s="33" t="s">
        <v>41</v>
      </c>
      <c r="B8" s="38">
        <f>B49+B17-B32</f>
        <v>691.51</v>
      </c>
      <c r="C8" s="37">
        <f t="shared" ref="C8:M8" si="7">B8+C17-C32</f>
        <v>691.51</v>
      </c>
      <c r="D8" s="37">
        <f t="shared" si="7"/>
        <v>641.51</v>
      </c>
      <c r="E8" s="37">
        <f t="shared" si="7"/>
        <v>641.51</v>
      </c>
      <c r="F8" s="37">
        <f t="shared" si="7"/>
        <v>641.51</v>
      </c>
      <c r="G8" s="37">
        <f t="shared" si="7"/>
        <v>591.51</v>
      </c>
      <c r="H8" s="37">
        <f t="shared" si="7"/>
        <v>591.51</v>
      </c>
      <c r="I8" s="37">
        <f t="shared" si="7"/>
        <v>591.51</v>
      </c>
      <c r="J8" s="37">
        <f t="shared" si="7"/>
        <v>541.51</v>
      </c>
      <c r="K8" s="37">
        <f t="shared" si="7"/>
        <v>541.51</v>
      </c>
      <c r="L8" s="37">
        <f t="shared" si="7"/>
        <v>541.51</v>
      </c>
      <c r="M8" s="40">
        <f t="shared" si="7"/>
        <v>491.51</v>
      </c>
      <c r="N8" s="41">
        <f t="shared" si="6"/>
        <v>491.51</v>
      </c>
    </row>
    <row r="9" spans="1:14" s="53" customFormat="1" x14ac:dyDescent="0.2">
      <c r="A9" s="9" t="s">
        <v>45</v>
      </c>
      <c r="B9" s="62">
        <f>B50+B18-B33</f>
        <v>1000</v>
      </c>
      <c r="C9" s="60">
        <f t="shared" ref="C9:M9" si="8">B9+C18-C33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0">
        <f t="shared" si="8"/>
        <v>1000</v>
      </c>
      <c r="N9" s="39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7633.5300000000007</v>
      </c>
      <c r="C10" s="28">
        <f t="shared" si="9"/>
        <v>7941.3100000000013</v>
      </c>
      <c r="D10" s="28">
        <f t="shared" si="9"/>
        <v>8021.1000000000022</v>
      </c>
      <c r="E10" s="28">
        <f t="shared" si="9"/>
        <v>8210.9000000000015</v>
      </c>
      <c r="F10" s="28">
        <f t="shared" si="9"/>
        <v>8211.7000000000007</v>
      </c>
      <c r="G10" s="28">
        <f t="shared" si="9"/>
        <v>8092.5</v>
      </c>
      <c r="H10" s="28">
        <f t="shared" si="9"/>
        <v>7718.2800000000007</v>
      </c>
      <c r="I10" s="28">
        <f t="shared" si="9"/>
        <v>7719.0600000000013</v>
      </c>
      <c r="J10" s="28">
        <f t="shared" si="9"/>
        <v>7407.8200000000015</v>
      </c>
      <c r="K10" s="28">
        <f t="shared" si="9"/>
        <v>7343.5800000000017</v>
      </c>
      <c r="L10" s="28">
        <f t="shared" si="9"/>
        <v>7344.340000000002</v>
      </c>
      <c r="M10" s="31">
        <f t="shared" si="9"/>
        <v>7135.1000000000022</v>
      </c>
      <c r="N10" s="29">
        <f t="shared" si="6"/>
        <v>7135.1000000000022</v>
      </c>
    </row>
    <row r="11" spans="1:14" x14ac:dyDescent="0.2">
      <c r="A11" s="33" t="s">
        <v>15</v>
      </c>
      <c r="B11" s="38">
        <f t="shared" ref="B11:M11" si="10">B3+B6</f>
        <v>9004.2100000000009</v>
      </c>
      <c r="C11" s="37">
        <f t="shared" si="10"/>
        <v>9329.9900000000016</v>
      </c>
      <c r="D11" s="37">
        <f t="shared" si="10"/>
        <v>9371.7800000000025</v>
      </c>
      <c r="E11" s="37">
        <f t="shared" si="10"/>
        <v>9573.5800000000017</v>
      </c>
      <c r="F11" s="22">
        <f t="shared" si="10"/>
        <v>9574.380000000001</v>
      </c>
      <c r="G11" s="37">
        <f t="shared" si="10"/>
        <v>9435.18</v>
      </c>
      <c r="H11" s="37">
        <f t="shared" si="10"/>
        <v>9060.9600000000009</v>
      </c>
      <c r="I11" s="37">
        <f t="shared" si="10"/>
        <v>9061.7400000000016</v>
      </c>
      <c r="J11" s="37">
        <f t="shared" si="10"/>
        <v>8712.5000000000018</v>
      </c>
      <c r="K11" s="37">
        <f t="shared" si="10"/>
        <v>8648.260000000002</v>
      </c>
      <c r="L11" s="37">
        <f t="shared" si="10"/>
        <v>8649.0200000000023</v>
      </c>
      <c r="M11" s="40">
        <f t="shared" si="10"/>
        <v>8389.7800000000025</v>
      </c>
      <c r="N11" s="39">
        <f t="shared" si="6"/>
        <v>8389.7800000000025</v>
      </c>
    </row>
    <row r="12" spans="1:14" ht="13.5" thickBot="1" x14ac:dyDescent="0.25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39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3" t="s">
        <v>18</v>
      </c>
      <c r="B14" s="34">
        <v>210</v>
      </c>
      <c r="C14" s="34">
        <v>420</v>
      </c>
      <c r="D14" s="34">
        <v>210</v>
      </c>
      <c r="E14" s="34">
        <v>210</v>
      </c>
      <c r="F14" s="34"/>
      <c r="G14" s="44"/>
      <c r="H14" s="44"/>
      <c r="I14" s="45"/>
      <c r="J14" s="44"/>
      <c r="K14" s="44"/>
      <c r="L14" s="44"/>
      <c r="M14" s="46"/>
      <c r="N14" s="39">
        <f t="shared" si="3"/>
        <v>1050</v>
      </c>
    </row>
    <row r="15" spans="1:14" x14ac:dyDescent="0.2">
      <c r="A15" s="33" t="s">
        <v>19</v>
      </c>
      <c r="B15" s="43">
        <v>50</v>
      </c>
      <c r="C15" s="44"/>
      <c r="D15" s="44">
        <v>30</v>
      </c>
      <c r="E15" s="44"/>
      <c r="F15" s="44"/>
      <c r="G15" s="44"/>
      <c r="H15" s="44"/>
      <c r="I15" s="45"/>
      <c r="J15" s="44"/>
      <c r="K15" s="44"/>
      <c r="L15" s="44"/>
      <c r="M15" s="46"/>
      <c r="N15" s="39">
        <f t="shared" si="3"/>
        <v>80</v>
      </c>
    </row>
    <row r="16" spans="1:14" x14ac:dyDescent="0.2">
      <c r="A16" s="33" t="s">
        <v>31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  <c r="N16" s="39">
        <f t="shared" si="3"/>
        <v>0</v>
      </c>
    </row>
    <row r="17" spans="1:14" x14ac:dyDescent="0.2">
      <c r="A17" s="33" t="s">
        <v>40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39">
        <f t="shared" si="3"/>
        <v>0</v>
      </c>
    </row>
    <row r="18" spans="1:14" s="53" customFormat="1" x14ac:dyDescent="0.2">
      <c r="A18" s="9" t="s">
        <v>45</v>
      </c>
      <c r="B18" s="50"/>
      <c r="C18" s="51"/>
      <c r="D18" s="51"/>
      <c r="E18" s="51"/>
      <c r="F18" s="51"/>
      <c r="G18" s="51"/>
      <c r="H18" s="72"/>
      <c r="I18" s="51"/>
      <c r="J18" s="51"/>
      <c r="K18" s="51"/>
      <c r="L18" s="51"/>
      <c r="M18" s="52"/>
      <c r="N18" s="39">
        <f t="shared" si="3"/>
        <v>0</v>
      </c>
    </row>
    <row r="19" spans="1:14" x14ac:dyDescent="0.2">
      <c r="A19" s="33" t="s">
        <v>20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6"/>
      <c r="N19" s="39">
        <f t="shared" si="3"/>
        <v>0</v>
      </c>
    </row>
    <row r="20" spans="1:14" x14ac:dyDescent="0.2">
      <c r="A20" s="33" t="s">
        <v>39</v>
      </c>
      <c r="B20" s="85">
        <v>0.76</v>
      </c>
      <c r="C20" s="73">
        <v>0.78</v>
      </c>
      <c r="D20" s="73">
        <v>0.79</v>
      </c>
      <c r="E20" s="73">
        <v>0.8</v>
      </c>
      <c r="F20" s="73">
        <v>0.8</v>
      </c>
      <c r="G20" s="73">
        <v>0.8</v>
      </c>
      <c r="H20" s="73">
        <v>0.78</v>
      </c>
      <c r="I20" s="73">
        <v>0.78</v>
      </c>
      <c r="J20" s="73">
        <v>0.76</v>
      </c>
      <c r="K20" s="73">
        <v>0.76</v>
      </c>
      <c r="L20" s="73">
        <v>0.76</v>
      </c>
      <c r="M20" s="73">
        <v>0.76</v>
      </c>
      <c r="N20" s="39">
        <f t="shared" si="3"/>
        <v>9.33</v>
      </c>
    </row>
    <row r="21" spans="1:14" ht="13.5" thickBot="1" x14ac:dyDescent="0.25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39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3" t="s">
        <v>22</v>
      </c>
      <c r="B23" s="43"/>
      <c r="C23" s="44"/>
      <c r="D23" s="44"/>
      <c r="E23" s="44"/>
      <c r="F23" s="44"/>
      <c r="G23" s="44"/>
      <c r="H23" s="44"/>
      <c r="I23" s="44"/>
      <c r="J23" s="32">
        <v>50</v>
      </c>
      <c r="K23" s="44"/>
      <c r="L23" s="44"/>
      <c r="M23" s="46"/>
      <c r="N23" s="39">
        <f t="shared" si="3"/>
        <v>50</v>
      </c>
    </row>
    <row r="24" spans="1:14" x14ac:dyDescent="0.2">
      <c r="A24" s="9" t="s">
        <v>29</v>
      </c>
      <c r="B24" s="43"/>
      <c r="C24" s="44"/>
      <c r="D24" s="44"/>
      <c r="E24" s="44"/>
      <c r="F24" s="44"/>
      <c r="G24" s="44"/>
      <c r="H24" s="44"/>
      <c r="I24" s="44"/>
      <c r="J24" s="32">
        <v>250</v>
      </c>
      <c r="K24" s="44"/>
      <c r="L24" s="44"/>
      <c r="M24" s="46"/>
      <c r="N24" s="39">
        <f t="shared" si="3"/>
        <v>250</v>
      </c>
    </row>
    <row r="25" spans="1:14" x14ac:dyDescent="0.2">
      <c r="A25" s="33" t="s">
        <v>23</v>
      </c>
      <c r="B25" s="43"/>
      <c r="C25" s="44"/>
      <c r="D25" s="44"/>
      <c r="E25" s="44"/>
      <c r="F25" s="44"/>
      <c r="G25" s="44">
        <v>90</v>
      </c>
      <c r="H25" s="44"/>
      <c r="I25" s="44"/>
      <c r="J25" s="44"/>
      <c r="K25" s="44"/>
      <c r="L25" s="44"/>
      <c r="M25" s="46"/>
      <c r="N25" s="39">
        <f t="shared" si="3"/>
        <v>90</v>
      </c>
    </row>
    <row r="26" spans="1:14" x14ac:dyDescent="0.2">
      <c r="A26" s="33" t="s">
        <v>44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5">
        <f>N42*3.5</f>
        <v>210</v>
      </c>
      <c r="N26" s="39">
        <f t="shared" si="3"/>
        <v>210</v>
      </c>
    </row>
    <row r="27" spans="1:14" x14ac:dyDescent="0.2">
      <c r="A27" s="25" t="s">
        <v>34</v>
      </c>
      <c r="B27" s="43"/>
      <c r="C27" s="44"/>
      <c r="D27" s="34">
        <v>140</v>
      </c>
      <c r="E27" s="44"/>
      <c r="F27" s="44"/>
      <c r="G27" s="44"/>
      <c r="H27" s="44"/>
      <c r="I27" s="44"/>
      <c r="J27" s="44"/>
      <c r="K27" s="44"/>
      <c r="L27" s="44"/>
      <c r="M27" s="47"/>
      <c r="N27" s="39">
        <f t="shared" si="3"/>
        <v>140</v>
      </c>
    </row>
    <row r="28" spans="1:14" x14ac:dyDescent="0.2">
      <c r="A28" s="33" t="s">
        <v>25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/>
      <c r="N28" s="39">
        <f t="shared" si="3"/>
        <v>0</v>
      </c>
    </row>
    <row r="29" spans="1:14" x14ac:dyDescent="0.2">
      <c r="A29" s="9" t="s">
        <v>43</v>
      </c>
      <c r="B29" s="43"/>
      <c r="C29" s="44"/>
      <c r="D29" s="44"/>
      <c r="E29" s="44"/>
      <c r="F29" s="44"/>
      <c r="G29" s="44"/>
      <c r="H29" s="44">
        <v>375</v>
      </c>
      <c r="I29" s="44"/>
      <c r="J29" s="44"/>
      <c r="K29" s="44"/>
      <c r="L29" s="44"/>
      <c r="M29" s="46"/>
      <c r="N29" s="39">
        <f>SUM(B29:M29)</f>
        <v>375</v>
      </c>
    </row>
    <row r="30" spans="1:14" x14ac:dyDescent="0.2">
      <c r="A30" s="33" t="s">
        <v>30</v>
      </c>
      <c r="B30" s="34">
        <v>4</v>
      </c>
      <c r="C30" s="34">
        <v>15</v>
      </c>
      <c r="D30" s="34">
        <v>4</v>
      </c>
      <c r="E30" s="34">
        <v>4</v>
      </c>
      <c r="F30" s="34"/>
      <c r="G30" s="44"/>
      <c r="H30" s="44"/>
      <c r="I30" s="45"/>
      <c r="J30" s="44"/>
      <c r="K30" s="44"/>
      <c r="L30" s="44"/>
      <c r="M30" s="46"/>
      <c r="N30" s="39">
        <f t="shared" si="3"/>
        <v>27</v>
      </c>
    </row>
    <row r="31" spans="1:14" x14ac:dyDescent="0.2">
      <c r="A31" s="33" t="s">
        <v>31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39">
        <f t="shared" ref="N31:N35" si="11">SUM(B31:M31)</f>
        <v>0</v>
      </c>
    </row>
    <row r="32" spans="1:14" x14ac:dyDescent="0.2">
      <c r="A32" s="33" t="s">
        <v>40</v>
      </c>
      <c r="B32" s="43"/>
      <c r="C32" s="44"/>
      <c r="D32" s="44">
        <v>50</v>
      </c>
      <c r="E32" s="44"/>
      <c r="F32" s="44"/>
      <c r="G32" s="44">
        <v>50</v>
      </c>
      <c r="H32" s="44"/>
      <c r="I32" s="44"/>
      <c r="J32" s="44">
        <v>50</v>
      </c>
      <c r="K32" s="44"/>
      <c r="L32" s="44"/>
      <c r="M32" s="44">
        <v>50</v>
      </c>
      <c r="N32" s="39">
        <f t="shared" si="11"/>
        <v>200</v>
      </c>
    </row>
    <row r="33" spans="1:14" s="53" customFormat="1" x14ac:dyDescent="0.2">
      <c r="A33" s="9" t="s">
        <v>45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9">
        <f t="shared" si="11"/>
        <v>0</v>
      </c>
    </row>
    <row r="34" spans="1:14" x14ac:dyDescent="0.2">
      <c r="A34" s="83" t="s">
        <v>55</v>
      </c>
      <c r="B34" s="36"/>
      <c r="C34" s="34">
        <v>70</v>
      </c>
      <c r="D34" s="34"/>
      <c r="E34" s="34"/>
      <c r="F34" s="44"/>
      <c r="G34" s="44"/>
      <c r="H34" s="44"/>
      <c r="I34" s="44"/>
      <c r="J34" s="44"/>
      <c r="K34" s="44">
        <v>65</v>
      </c>
      <c r="L34" s="44"/>
      <c r="M34" s="46"/>
      <c r="N34" s="39">
        <f t="shared" si="11"/>
        <v>135</v>
      </c>
    </row>
    <row r="35" spans="1:14" x14ac:dyDescent="0.2">
      <c r="A35" s="33" t="s">
        <v>35</v>
      </c>
      <c r="B35" s="36"/>
      <c r="C35" s="34"/>
      <c r="D35" s="34"/>
      <c r="E35" s="34"/>
      <c r="F35" s="44"/>
      <c r="G35" s="44"/>
      <c r="H35" s="44"/>
      <c r="I35" s="44"/>
      <c r="J35" s="44"/>
      <c r="K35" s="44"/>
      <c r="L35" s="44"/>
      <c r="M35" s="46"/>
      <c r="N35" s="39">
        <f t="shared" si="11"/>
        <v>0</v>
      </c>
    </row>
    <row r="36" spans="1:14" x14ac:dyDescent="0.2">
      <c r="A36" s="33" t="s">
        <v>42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39">
        <f>SUM(B36:M36)</f>
        <v>0</v>
      </c>
    </row>
    <row r="37" spans="1:14" x14ac:dyDescent="0.2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6"/>
      <c r="N37" s="39"/>
    </row>
    <row r="38" spans="1:14" x14ac:dyDescent="0.2">
      <c r="A38" s="8" t="s">
        <v>28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6"/>
      <c r="N38" s="39">
        <f>SUM(N39:N40)</f>
        <v>25</v>
      </c>
    </row>
    <row r="39" spans="1:14" x14ac:dyDescent="0.2">
      <c r="A39" s="82" t="s">
        <v>56</v>
      </c>
      <c r="B39" s="43">
        <v>5</v>
      </c>
      <c r="C39" s="44">
        <v>10</v>
      </c>
      <c r="D39" s="44">
        <v>5</v>
      </c>
      <c r="E39" s="44">
        <v>5</v>
      </c>
      <c r="F39" s="44"/>
      <c r="G39" s="44"/>
      <c r="H39" s="44"/>
      <c r="I39" s="44"/>
      <c r="J39" s="44"/>
      <c r="K39" s="44"/>
      <c r="L39" s="44"/>
      <c r="M39" s="46"/>
      <c r="N39" s="39">
        <f>SUM(B39:M39)</f>
        <v>25</v>
      </c>
    </row>
    <row r="40" spans="1:14" ht="13.5" thickBot="1" x14ac:dyDescent="0.25">
      <c r="A40" s="2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17"/>
      <c r="N40" s="7"/>
    </row>
    <row r="41" spans="1:14" ht="13.5" thickTop="1" x14ac:dyDescent="0.2"/>
    <row r="42" spans="1:14" x14ac:dyDescent="0.2">
      <c r="A42" s="53" t="s">
        <v>57</v>
      </c>
      <c r="B42" s="89">
        <v>18</v>
      </c>
      <c r="C42" s="45">
        <v>9</v>
      </c>
      <c r="D42" s="45">
        <v>6</v>
      </c>
      <c r="E42" s="45">
        <v>6</v>
      </c>
      <c r="F42" s="45"/>
      <c r="G42" s="45">
        <v>15</v>
      </c>
      <c r="H42" s="45"/>
      <c r="I42" s="45"/>
      <c r="J42" s="45">
        <v>6</v>
      </c>
      <c r="K42" s="45"/>
      <c r="L42" s="45"/>
      <c r="M42" s="45"/>
      <c r="N42" s="10">
        <f>SUM(B42:M42)</f>
        <v>60</v>
      </c>
    </row>
    <row r="43" spans="1:14" x14ac:dyDescent="0.2">
      <c r="B43" s="45"/>
      <c r="C43" s="45"/>
      <c r="D43" s="45"/>
      <c r="E43" s="45"/>
      <c r="F43" s="45"/>
      <c r="G43" s="45"/>
      <c r="H43" s="45"/>
      <c r="I43" s="45"/>
      <c r="J43" s="48"/>
      <c r="K43" s="45"/>
      <c r="L43" s="45"/>
      <c r="M43" s="45"/>
      <c r="N43" s="10"/>
    </row>
    <row r="44" spans="1:14" x14ac:dyDescent="0.2">
      <c r="B44" s="45"/>
      <c r="C44" s="45"/>
      <c r="D44" s="45"/>
      <c r="E44" s="45"/>
      <c r="F44" s="45"/>
      <c r="G44" s="45"/>
      <c r="H44" s="45"/>
      <c r="I44" s="45"/>
      <c r="J44" s="48"/>
      <c r="K44" s="45"/>
      <c r="L44" s="45"/>
      <c r="M44" s="45"/>
      <c r="N44" s="10"/>
    </row>
    <row r="47" spans="1:14" s="42" customFormat="1" ht="13.5" hidden="1" customHeight="1" thickTop="1" x14ac:dyDescent="0.2">
      <c r="A47" s="42" t="s">
        <v>36</v>
      </c>
      <c r="B47" s="79">
        <v>8752.4500000000007</v>
      </c>
    </row>
    <row r="48" spans="1:14" ht="12.75" hidden="1" customHeight="1" x14ac:dyDescent="0.2">
      <c r="A48" s="32" t="s">
        <v>37</v>
      </c>
      <c r="B48" s="53">
        <v>643.16999999999996</v>
      </c>
    </row>
    <row r="49" spans="1:2" ht="12.75" hidden="1" customHeight="1" x14ac:dyDescent="0.2">
      <c r="A49" s="32" t="s">
        <v>38</v>
      </c>
      <c r="B49" s="53">
        <v>691.51</v>
      </c>
    </row>
    <row r="50" spans="1:2" s="53" customFormat="1" ht="12.75" hidden="1" customHeight="1" x14ac:dyDescent="0.2">
      <c r="A50" s="53" t="s">
        <v>54</v>
      </c>
      <c r="B50" s="53">
        <v>1000</v>
      </c>
    </row>
  </sheetData>
  <mergeCells count="1">
    <mergeCell ref="A1:N1"/>
  </mergeCells>
  <hyperlinks>
    <hyperlink ref="A27" r:id="rId1" display="www.ksaacf.org" xr:uid="{00000000-0004-0000-01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Patch</cp:lastModifiedBy>
  <cp:lastPrinted>2008-03-05T20:43:13Z</cp:lastPrinted>
  <dcterms:created xsi:type="dcterms:W3CDTF">2001-09-06T23:27:07Z</dcterms:created>
  <dcterms:modified xsi:type="dcterms:W3CDTF">2021-01-04T12:35:58Z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