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30666d3d54d390/Documents/Kappa Sigma/KSAACF Finance/"/>
    </mc:Choice>
  </mc:AlternateContent>
  <xr:revisionPtr revIDLastSave="1470" documentId="13_ncr:1_{E25AD13B-7F44-4700-9078-A419A46C78D6}" xr6:coauthVersionLast="47" xr6:coauthVersionMax="47" xr10:uidLastSave="{1AFD847F-D5D6-4460-8EAD-04B1F16CDAD1}"/>
  <bookViews>
    <workbookView xWindow="435" yWindow="2115" windowWidth="25020" windowHeight="15345" xr2:uid="{00000000-000D-0000-FFFF-FFFF00000000}"/>
  </bookViews>
  <sheets>
    <sheet name="KSAACF" sheetId="1" r:id="rId1"/>
    <sheet name="KSAACF Projected Budget" sheetId="4" r:id="rId2"/>
    <sheet name="LE Celestial Monumen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1" l="1"/>
  <c r="B9" i="5" l="1"/>
  <c r="B10" i="1"/>
  <c r="C10" i="1" l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22" i="1"/>
  <c r="N10" i="1" l="1"/>
  <c r="N43" i="1"/>
  <c r="B3" i="4" l="1"/>
  <c r="N17" i="1" l="1"/>
  <c r="N18" i="4" l="1"/>
  <c r="G5" i="1" l="1"/>
  <c r="N15" i="1"/>
  <c r="N36" i="1"/>
  <c r="K5" i="1"/>
  <c r="N32" i="1"/>
  <c r="N39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3" i="4"/>
  <c r="B3" i="1"/>
  <c r="M4" i="1"/>
  <c r="N20" i="1"/>
  <c r="B7" i="1"/>
  <c r="B4" i="1"/>
  <c r="B8" i="1"/>
  <c r="C8" i="1" s="1"/>
  <c r="D8" i="1" s="1"/>
  <c r="N29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6" i="4"/>
  <c r="N42" i="4"/>
  <c r="M26" i="4" s="1"/>
  <c r="N39" i="4"/>
  <c r="N38" i="4" s="1"/>
  <c r="N35" i="4"/>
  <c r="N34" i="4"/>
  <c r="N32" i="4"/>
  <c r="N31" i="4"/>
  <c r="N30" i="4"/>
  <c r="N28" i="4"/>
  <c r="N27" i="4"/>
  <c r="N25" i="4"/>
  <c r="N24" i="4"/>
  <c r="N23" i="4"/>
  <c r="N20" i="4"/>
  <c r="N19" i="4"/>
  <c r="N17" i="4"/>
  <c r="N16" i="4"/>
  <c r="N15" i="4"/>
  <c r="N14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9" i="1"/>
  <c r="N38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7" i="1"/>
  <c r="M29" i="1" s="1"/>
  <c r="N42" i="1"/>
  <c r="C5" i="1"/>
  <c r="N37" i="1"/>
  <c r="N18" i="1"/>
  <c r="N34" i="1"/>
  <c r="N27" i="1"/>
  <c r="N31" i="1"/>
  <c r="N28" i="1"/>
  <c r="N26" i="1"/>
  <c r="N23" i="1"/>
  <c r="N21" i="1"/>
  <c r="N16" i="1"/>
  <c r="C7" i="1" l="1"/>
  <c r="N35" i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1" i="4" s="1"/>
  <c r="B10" i="4" s="1"/>
  <c r="B6" i="1"/>
  <c r="B12" i="1" s="1"/>
  <c r="D6" i="4"/>
  <c r="F6" i="4"/>
  <c r="H6" i="4"/>
  <c r="J6" i="4"/>
  <c r="L6" i="4"/>
  <c r="E6" i="4"/>
  <c r="N7" i="4"/>
  <c r="N26" i="4"/>
  <c r="M5" i="4"/>
  <c r="N5" i="4" s="1"/>
  <c r="N4" i="4"/>
  <c r="J6" i="1"/>
  <c r="D6" i="1"/>
  <c r="N30" i="1"/>
  <c r="I6" i="1"/>
  <c r="G6" i="1"/>
  <c r="N33" i="1"/>
  <c r="K6" i="1"/>
  <c r="L6" i="1"/>
  <c r="N29" i="1"/>
  <c r="M5" i="1"/>
  <c r="B11" i="1" l="1"/>
  <c r="D7" i="1"/>
  <c r="N4" i="1"/>
  <c r="C3" i="1"/>
  <c r="C12" i="1" s="1"/>
  <c r="C11" i="1" s="1"/>
  <c r="M6" i="4"/>
  <c r="N6" i="4" s="1"/>
  <c r="C3" i="4"/>
  <c r="C11" i="4" s="1"/>
  <c r="M6" i="1"/>
  <c r="N6" i="1" s="1"/>
  <c r="N5" i="1"/>
  <c r="E7" i="1" l="1"/>
  <c r="D3" i="1"/>
  <c r="D12" i="1" s="1"/>
  <c r="D11" i="1" s="1"/>
  <c r="C10" i="4"/>
  <c r="D3" i="4"/>
  <c r="D11" i="4" s="1"/>
  <c r="F7" i="1" l="1"/>
  <c r="G7" i="1" s="1"/>
  <c r="H7" i="1" s="1"/>
  <c r="I7" i="1" s="1"/>
  <c r="J7" i="1" s="1"/>
  <c r="K7" i="1" s="1"/>
  <c r="L7" i="1" s="1"/>
  <c r="M7" i="1" s="1"/>
  <c r="N7" i="1" s="1"/>
  <c r="E3" i="1"/>
  <c r="E12" i="1" s="1"/>
  <c r="E11" i="1" s="1"/>
  <c r="D10" i="4"/>
  <c r="E3" i="4"/>
  <c r="E11" i="4" s="1"/>
  <c r="F3" i="1" l="1"/>
  <c r="F12" i="1" s="1"/>
  <c r="F11" i="1" s="1"/>
  <c r="E10" i="4"/>
  <c r="F3" i="4"/>
  <c r="F11" i="4" s="1"/>
  <c r="G3" i="1" l="1"/>
  <c r="G12" i="1" s="1"/>
  <c r="G11" i="1" s="1"/>
  <c r="F10" i="4"/>
  <c r="G3" i="4"/>
  <c r="G11" i="4" s="1"/>
  <c r="H3" i="1" l="1"/>
  <c r="H12" i="1" s="1"/>
  <c r="H11" i="1" s="1"/>
  <c r="G10" i="4"/>
  <c r="H3" i="4"/>
  <c r="H11" i="4" s="1"/>
  <c r="I3" i="1" l="1"/>
  <c r="I12" i="1" s="1"/>
  <c r="I11" i="1" s="1"/>
  <c r="H10" i="4"/>
  <c r="I3" i="4"/>
  <c r="I11" i="4" s="1"/>
  <c r="J3" i="1" l="1"/>
  <c r="J12" i="1" s="1"/>
  <c r="J11" i="1" s="1"/>
  <c r="I10" i="4"/>
  <c r="J3" i="4"/>
  <c r="J11" i="4" s="1"/>
  <c r="K3" i="1" l="1"/>
  <c r="K12" i="1" s="1"/>
  <c r="K11" i="1" s="1"/>
  <c r="J10" i="4"/>
  <c r="K3" i="4"/>
  <c r="K11" i="4" s="1"/>
  <c r="L3" i="1" l="1"/>
  <c r="L12" i="1" s="1"/>
  <c r="L11" i="1" s="1"/>
  <c r="K10" i="4"/>
  <c r="L3" i="4"/>
  <c r="L11" i="4" s="1"/>
  <c r="M3" i="1" l="1"/>
  <c r="M12" i="1" s="1"/>
  <c r="L10" i="4"/>
  <c r="M3" i="4"/>
  <c r="M11" i="4" s="1"/>
  <c r="M11" i="1" l="1"/>
  <c r="N11" i="1" s="1"/>
  <c r="N12" i="1"/>
  <c r="N11" i="4"/>
  <c r="M10" i="4"/>
  <c r="N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</author>
  </authors>
  <commentList>
    <comment ref="E21" authorId="0" shapeId="0" xr:uid="{4762E54F-635F-42BA-87C5-C0061F5378C2}">
      <text>
        <r>
          <rPr>
            <sz val="9"/>
            <color indexed="81"/>
            <rFont val="Tahoma"/>
            <family val="2"/>
          </rPr>
          <t>LE50 Golf Event Mulligans (designated for HC)</t>
        </r>
      </text>
    </comment>
  </commentList>
</comments>
</file>

<file path=xl/sharedStrings.xml><?xml version="1.0" encoding="utf-8"?>
<sst xmlns="http://schemas.openxmlformats.org/spreadsheetml/2006/main" count="140" uniqueCount="74">
  <si>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</si>
  <si>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</si>
  <si>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</si>
  <si>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</si>
  <si>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</si>
  <si>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</si>
  <si>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</si>
  <si>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</si>
  <si>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</si>
  <si>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</si>
  <si>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</si>
  <si>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</si>
  <si>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</si>
  <si>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</si>
  <si>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</si>
  <si>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</si>
  <si>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</si>
  <si>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</si>
  <si>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</si>
  <si>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</si>
  <si>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</si>
  <si>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</si>
  <si>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</si>
  <si>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</si>
  <si>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</si>
  <si>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</si>
  <si>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</si>
  <si>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</si>
  <si>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</si>
  <si>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</si>
  <si>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</si>
  <si>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</si>
  <si>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</si>
  <si>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</si>
  <si>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Website (ksaacf.org)</t>
  </si>
  <si>
    <t>Anniversary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</si>
  <si>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</si>
  <si>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</si>
  <si>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</si>
  <si>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</si>
  <si>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</si>
  <si>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</si>
  <si>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</si>
  <si>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</si>
  <si>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</si>
  <si>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</si>
  <si>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</si>
  <si>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</si>
  <si>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</si>
  <si>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</si>
  <si>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</si>
  <si>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</si>
  <si>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</si>
  <si>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</si>
  <si>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</si>
  <si>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</si>
  <si>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Dues Discount (3 yrs)</t>
  </si>
  <si>
    <t>Est. Members</t>
  </si>
  <si>
    <t>Current Members</t>
  </si>
  <si>
    <t>ΛE Chapter</t>
  </si>
  <si>
    <t>LE50</t>
  </si>
  <si>
    <t>KSAACF 2022 Budget</t>
  </si>
  <si>
    <t>Total</t>
  </si>
  <si>
    <t>Name</t>
  </si>
  <si>
    <t>Date</t>
  </si>
  <si>
    <t>Amount</t>
  </si>
  <si>
    <t>Ray Miller</t>
  </si>
  <si>
    <t>Kim Hollis</t>
  </si>
  <si>
    <t>Dave Wright</t>
  </si>
  <si>
    <t>Notes</t>
  </si>
  <si>
    <t>$100 in memory of each of the following, with remaining $500 in name of Ray Miller:  Bruce Forster, Ken Lotti, Manual Rodriguez, Michael Vaughn, Walter Wieland</t>
  </si>
  <si>
    <t>Surplus funds received from the LE50th Anniversary celebration (e.g., Sponsorships) for use as decided upon by the KSAACF EC</t>
  </si>
  <si>
    <t>Beth Ann Gustafson</t>
  </si>
  <si>
    <t>New Mailbox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</si>
</sst>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3" fillId="0" borderId="0" xfId="0" applyFont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2" fontId="3" fillId="0" borderId="9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2" fontId="0" fillId="0" borderId="12" xfId="0" applyNumberFormat="1" applyBorder="1" applyAlignment="1">
      <alignment horizontal="right"/>
    </xf>
    <xf numFmtId="14" fontId="3" fillId="0" borderId="0" xfId="0" applyNumberFormat="1" applyFont="1"/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44" fontId="0" fillId="0" borderId="0" xfId="2" applyFont="1" applyAlignment="1">
      <alignment vertical="center"/>
    </xf>
    <xf numFmtId="0" fontId="0" fillId="0" borderId="0" xfId="0" applyAlignment="1">
      <alignment vertical="center"/>
    </xf>
    <xf numFmtId="44" fontId="3" fillId="0" borderId="0" xfId="2" applyFont="1" applyAlignment="1">
      <alignment vertical="center"/>
    </xf>
    <xf numFmtId="14" fontId="0" fillId="0" borderId="0" xfId="0" applyNumberForma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2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44" fontId="0" fillId="4" borderId="0" xfId="2" applyFont="1" applyFill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2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sqref="A1:N1"/>
    </sheetView>
  </sheetViews>
  <sheetFormatPr defaultRowHeight="12.75" x14ac:dyDescent="0.2"/>
  <cols>
    <col min="1" max="1" width="19.28515625" style="47" bestFit="1" customWidth="1"/>
    <col min="2" max="14" width="9.140625" style="47" customWidth="1"/>
    <col min="15" max="16384" width="9.140625" style="47"/>
  </cols>
  <sheetData>
    <row r="1" spans="1:14" ht="19.5" thickTop="1" thickBot="1" x14ac:dyDescent="0.3">
      <c r="A1" s="100" t="s">
        <v>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3.5" thickBot="1" x14ac:dyDescent="0.25">
      <c r="A2" s="53" t="s">
        <v>17</v>
      </c>
      <c r="B2" s="81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4" t="s">
        <v>8</v>
      </c>
      <c r="J2" s="54" t="s">
        <v>9</v>
      </c>
      <c r="K2" s="54" t="s">
        <v>10</v>
      </c>
      <c r="L2" s="54" t="s">
        <v>11</v>
      </c>
      <c r="M2" s="55" t="s">
        <v>12</v>
      </c>
      <c r="N2" s="6" t="s">
        <v>27</v>
      </c>
    </row>
    <row r="3" spans="1:14" x14ac:dyDescent="0.2">
      <c r="A3" s="9" t="s">
        <v>0</v>
      </c>
      <c r="B3" s="18">
        <f>B59</f>
        <v>10892.67</v>
      </c>
      <c r="C3" s="60">
        <f t="shared" ref="C3:M3" si="0">B12</f>
        <v>14775.460000000001</v>
      </c>
      <c r="D3" s="60">
        <f t="shared" si="0"/>
        <v>21093.65</v>
      </c>
      <c r="E3" s="56">
        <f t="shared" si="0"/>
        <v>22304.39</v>
      </c>
      <c r="F3" s="56">
        <f t="shared" si="0"/>
        <v>16033.759999999998</v>
      </c>
      <c r="G3" s="56">
        <f t="shared" si="0"/>
        <v>14864.05</v>
      </c>
      <c r="H3" s="56">
        <f t="shared" si="0"/>
        <v>14698.66</v>
      </c>
      <c r="I3" s="56">
        <f t="shared" si="0"/>
        <v>14699.28</v>
      </c>
      <c r="J3" s="56">
        <f t="shared" si="0"/>
        <v>14399.900000000001</v>
      </c>
      <c r="K3" s="60">
        <f t="shared" si="0"/>
        <v>14500.490000000002</v>
      </c>
      <c r="L3" s="60">
        <f t="shared" si="0"/>
        <v>14491.900000000001</v>
      </c>
      <c r="M3" s="61">
        <f t="shared" si="0"/>
        <v>14559.29</v>
      </c>
      <c r="N3" s="19"/>
    </row>
    <row r="4" spans="1:14" x14ac:dyDescent="0.2">
      <c r="A4" s="9" t="s">
        <v>13</v>
      </c>
      <c r="B4" s="58">
        <f t="shared" ref="B4:M4" si="1">SUM(B15:B24)</f>
        <v>4010.51</v>
      </c>
      <c r="C4" s="56">
        <f t="shared" si="1"/>
        <v>9590.7199999999993</v>
      </c>
      <c r="D4" s="56">
        <f t="shared" si="1"/>
        <v>4270.92</v>
      </c>
      <c r="E4" s="56">
        <f t="shared" si="1"/>
        <v>3555.88</v>
      </c>
      <c r="F4" s="56">
        <f t="shared" si="1"/>
        <v>100.63</v>
      </c>
      <c r="G4" s="56">
        <f t="shared" si="1"/>
        <v>0.61</v>
      </c>
      <c r="H4" s="56">
        <f t="shared" si="1"/>
        <v>0.62</v>
      </c>
      <c r="I4" s="56">
        <f t="shared" si="1"/>
        <v>0.62</v>
      </c>
      <c r="J4" s="56">
        <f t="shared" si="1"/>
        <v>105.59</v>
      </c>
      <c r="K4" s="56">
        <f t="shared" si="1"/>
        <v>35.619999999999997</v>
      </c>
      <c r="L4" s="56">
        <f t="shared" si="1"/>
        <v>70.599999999999994</v>
      </c>
      <c r="M4" s="57">
        <f t="shared" si="1"/>
        <v>0.62</v>
      </c>
      <c r="N4" s="38">
        <f>SUM(B4:M4)</f>
        <v>21742.94</v>
      </c>
    </row>
    <row r="5" spans="1:14" x14ac:dyDescent="0.2">
      <c r="A5" s="9" t="s">
        <v>14</v>
      </c>
      <c r="B5" s="58">
        <f>SUM(B25:B42)</f>
        <v>127.72</v>
      </c>
      <c r="C5" s="56">
        <f t="shared" ref="C5:M5" si="2">SUM(C26:C45)</f>
        <v>3272.5299999999997</v>
      </c>
      <c r="D5" s="56">
        <f t="shared" si="2"/>
        <v>3060.1800000000003</v>
      </c>
      <c r="E5" s="56">
        <f t="shared" si="2"/>
        <v>9826.51</v>
      </c>
      <c r="F5" s="56">
        <f t="shared" si="2"/>
        <v>1270.3399999999999</v>
      </c>
      <c r="G5" s="56">
        <f t="shared" si="2"/>
        <v>166</v>
      </c>
      <c r="H5" s="56">
        <f t="shared" si="2"/>
        <v>0</v>
      </c>
      <c r="I5" s="56">
        <f t="shared" si="2"/>
        <v>300</v>
      </c>
      <c r="J5" s="56">
        <f t="shared" si="2"/>
        <v>5</v>
      </c>
      <c r="K5" s="56">
        <f t="shared" si="2"/>
        <v>44.21</v>
      </c>
      <c r="L5" s="56">
        <f t="shared" si="2"/>
        <v>3.21</v>
      </c>
      <c r="M5" s="57">
        <f t="shared" si="2"/>
        <v>250.39000000000001</v>
      </c>
      <c r="N5" s="38">
        <f t="shared" ref="N5:N32" si="3">SUM(B5:M5)</f>
        <v>18326.089999999997</v>
      </c>
    </row>
    <row r="6" spans="1:14" ht="13.5" thickBot="1" x14ac:dyDescent="0.25">
      <c r="A6" s="9" t="s">
        <v>26</v>
      </c>
      <c r="B6" s="58">
        <f>B4-B5</f>
        <v>3882.7900000000004</v>
      </c>
      <c r="C6" s="56">
        <f t="shared" ref="C6:M6" si="4">C4-C5</f>
        <v>6318.19</v>
      </c>
      <c r="D6" s="56">
        <f t="shared" si="4"/>
        <v>1210.7399999999998</v>
      </c>
      <c r="E6" s="56">
        <f t="shared" si="4"/>
        <v>-6270.63</v>
      </c>
      <c r="F6" s="56">
        <f t="shared" si="4"/>
        <v>-1169.71</v>
      </c>
      <c r="G6" s="56">
        <f t="shared" si="4"/>
        <v>-165.39</v>
      </c>
      <c r="H6" s="56">
        <f t="shared" si="4"/>
        <v>0.62</v>
      </c>
      <c r="I6" s="56">
        <f t="shared" si="4"/>
        <v>-299.38</v>
      </c>
      <c r="J6" s="56">
        <f t="shared" si="4"/>
        <v>100.59</v>
      </c>
      <c r="K6" s="56">
        <f t="shared" si="4"/>
        <v>-8.5900000000000034</v>
      </c>
      <c r="L6" s="56">
        <f t="shared" si="4"/>
        <v>67.39</v>
      </c>
      <c r="M6" s="57">
        <f t="shared" si="4"/>
        <v>-249.77</v>
      </c>
      <c r="N6" s="38">
        <f t="shared" si="3"/>
        <v>3416.849999999999</v>
      </c>
    </row>
    <row r="7" spans="1:14" x14ac:dyDescent="0.2">
      <c r="A7" s="59" t="s">
        <v>32</v>
      </c>
      <c r="B7" s="18">
        <f>B60+B47*2+B18-B34</f>
        <v>799.17</v>
      </c>
      <c r="C7" s="60">
        <f t="shared" ref="C7:M7" si="5">B7+C47*2+C18-C34</f>
        <v>809.17</v>
      </c>
      <c r="D7" s="60">
        <f t="shared" si="5"/>
        <v>813.17</v>
      </c>
      <c r="E7" s="60">
        <f t="shared" si="5"/>
        <v>815.17</v>
      </c>
      <c r="F7" s="60">
        <f t="shared" si="5"/>
        <v>815.17</v>
      </c>
      <c r="G7" s="60">
        <f t="shared" si="5"/>
        <v>835.17</v>
      </c>
      <c r="H7" s="60">
        <f t="shared" si="5"/>
        <v>835.17</v>
      </c>
      <c r="I7" s="60">
        <f t="shared" si="5"/>
        <v>835.17</v>
      </c>
      <c r="J7" s="60">
        <f t="shared" si="5"/>
        <v>837.17</v>
      </c>
      <c r="K7" s="60">
        <f t="shared" si="5"/>
        <v>839.17</v>
      </c>
      <c r="L7" s="60">
        <f t="shared" si="5"/>
        <v>839.17</v>
      </c>
      <c r="M7" s="61">
        <f t="shared" si="5"/>
        <v>839.17</v>
      </c>
      <c r="N7" s="24">
        <f t="shared" ref="N7:N12" si="6">M7</f>
        <v>839.17</v>
      </c>
    </row>
    <row r="8" spans="1:14" x14ac:dyDescent="0.2">
      <c r="A8" s="9" t="s">
        <v>41</v>
      </c>
      <c r="B8" s="58">
        <f>B61+B19-B35</f>
        <v>446.52</v>
      </c>
      <c r="C8" s="56">
        <f t="shared" ref="C8:M8" si="7">B8+C19-C35</f>
        <v>496.52</v>
      </c>
      <c r="D8" s="56">
        <f t="shared" si="7"/>
        <v>496.52</v>
      </c>
      <c r="E8" s="56">
        <f t="shared" si="7"/>
        <v>496.52</v>
      </c>
      <c r="F8" s="56">
        <f t="shared" si="7"/>
        <v>496.52</v>
      </c>
      <c r="G8" s="56">
        <f t="shared" si="7"/>
        <v>496.52</v>
      </c>
      <c r="H8" s="56">
        <f t="shared" si="7"/>
        <v>496.52</v>
      </c>
      <c r="I8" s="56">
        <f t="shared" si="7"/>
        <v>496.52</v>
      </c>
      <c r="J8" s="56">
        <f t="shared" si="7"/>
        <v>496.52</v>
      </c>
      <c r="K8" s="56">
        <f t="shared" si="7"/>
        <v>496.52</v>
      </c>
      <c r="L8" s="56">
        <f t="shared" si="7"/>
        <v>496.52</v>
      </c>
      <c r="M8" s="57">
        <f t="shared" si="7"/>
        <v>496.52</v>
      </c>
      <c r="N8" s="40">
        <f t="shared" si="6"/>
        <v>496.52</v>
      </c>
    </row>
    <row r="9" spans="1:14" x14ac:dyDescent="0.2">
      <c r="A9" s="9" t="s">
        <v>45</v>
      </c>
      <c r="B9" s="58">
        <f>B62+B20-B36</f>
        <v>1000</v>
      </c>
      <c r="C9" s="56">
        <f t="shared" ref="C9:M9" si="8">B9+C20-C36</f>
        <v>1000</v>
      </c>
      <c r="D9" s="56">
        <f t="shared" si="8"/>
        <v>1000</v>
      </c>
      <c r="E9" s="56">
        <f t="shared" si="8"/>
        <v>1150</v>
      </c>
      <c r="F9" s="56">
        <f t="shared" si="8"/>
        <v>1250</v>
      </c>
      <c r="G9" s="56">
        <f t="shared" si="8"/>
        <v>1250</v>
      </c>
      <c r="H9" s="56">
        <f t="shared" si="8"/>
        <v>1250</v>
      </c>
      <c r="I9" s="56">
        <f t="shared" si="8"/>
        <v>1250</v>
      </c>
      <c r="J9" s="56">
        <f t="shared" si="8"/>
        <v>1250</v>
      </c>
      <c r="K9" s="56">
        <f t="shared" si="8"/>
        <v>1250</v>
      </c>
      <c r="L9" s="56">
        <f t="shared" si="8"/>
        <v>1250</v>
      </c>
      <c r="M9" s="57">
        <f t="shared" si="8"/>
        <v>1250</v>
      </c>
      <c r="N9" s="38">
        <f>M9</f>
        <v>1250</v>
      </c>
    </row>
    <row r="10" spans="1:14" x14ac:dyDescent="0.2">
      <c r="A10" s="9" t="s">
        <v>60</v>
      </c>
      <c r="B10" s="58">
        <f>1800+B22</f>
        <v>5600</v>
      </c>
      <c r="C10" s="56">
        <f>B10+C22-C43</f>
        <v>11900</v>
      </c>
      <c r="D10" s="56">
        <f t="shared" ref="D10:F10" si="9">C10+D22-D43</f>
        <v>13320.45</v>
      </c>
      <c r="E10" s="56">
        <f t="shared" si="9"/>
        <v>6579.3700000000008</v>
      </c>
      <c r="F10" s="56">
        <f t="shared" si="9"/>
        <v>5309.0300000000007</v>
      </c>
      <c r="G10" s="56">
        <f t="shared" ref="G10" si="10">F10+G22-G43</f>
        <v>5309.0300000000007</v>
      </c>
      <c r="H10" s="56">
        <f t="shared" ref="H10" si="11">G10+H22-H43</f>
        <v>5309.0300000000007</v>
      </c>
      <c r="I10" s="56">
        <f t="shared" ref="I10" si="12">H10+I22-I43</f>
        <v>5309.0300000000007</v>
      </c>
      <c r="J10" s="56">
        <f t="shared" ref="J10" si="13">I10+J22-J43</f>
        <v>5309.0300000000007</v>
      </c>
      <c r="K10" s="56">
        <f t="shared" ref="K10" si="14">J10+K22-K43</f>
        <v>5266.5300000000007</v>
      </c>
      <c r="L10" s="56">
        <f t="shared" ref="L10" si="15">K10+L22-L43</f>
        <v>5266.5300000000007</v>
      </c>
      <c r="M10" s="57">
        <f t="shared" ref="M10" si="16">L10+M22-M43</f>
        <v>5266.5300000000007</v>
      </c>
      <c r="N10" s="38">
        <f>M10</f>
        <v>5266.5300000000007</v>
      </c>
    </row>
    <row r="11" spans="1:14" ht="13.5" thickBot="1" x14ac:dyDescent="0.25">
      <c r="A11" s="62" t="s">
        <v>33</v>
      </c>
      <c r="B11" s="82">
        <f t="shared" ref="B11:G11" si="17">B12-SUM(B7:B10)</f>
        <v>6929.77</v>
      </c>
      <c r="C11" s="63">
        <f t="shared" si="17"/>
        <v>6887.9600000000009</v>
      </c>
      <c r="D11" s="63">
        <f t="shared" si="17"/>
        <v>6674.2499999999982</v>
      </c>
      <c r="E11" s="63">
        <f t="shared" si="17"/>
        <v>6992.6999999999971</v>
      </c>
      <c r="F11" s="63">
        <f t="shared" si="17"/>
        <v>6993.3299999999981</v>
      </c>
      <c r="G11" s="63">
        <f t="shared" si="17"/>
        <v>6807.9399999999987</v>
      </c>
      <c r="H11" s="63">
        <f t="shared" ref="H11:L11" si="18">H12-SUM(H7:H10)</f>
        <v>6808.5599999999995</v>
      </c>
      <c r="I11" s="63">
        <f t="shared" si="18"/>
        <v>6509.18</v>
      </c>
      <c r="J11" s="63">
        <f t="shared" si="18"/>
        <v>6607.77</v>
      </c>
      <c r="K11" s="63">
        <f t="shared" si="18"/>
        <v>6639.68</v>
      </c>
      <c r="L11" s="63">
        <f t="shared" si="18"/>
        <v>6707.07</v>
      </c>
      <c r="M11" s="76">
        <f>M12-SUM(M7:M10)</f>
        <v>6457.2999999999993</v>
      </c>
      <c r="N11" s="75">
        <f t="shared" si="6"/>
        <v>6457.2999999999993</v>
      </c>
    </row>
    <row r="12" spans="1:14" x14ac:dyDescent="0.2">
      <c r="A12" s="9" t="s">
        <v>15</v>
      </c>
      <c r="B12" s="58">
        <f t="shared" ref="B12:M12" si="19">B3+B6</f>
        <v>14775.460000000001</v>
      </c>
      <c r="C12" s="56">
        <f t="shared" si="19"/>
        <v>21093.65</v>
      </c>
      <c r="D12" s="56">
        <f t="shared" si="19"/>
        <v>22304.39</v>
      </c>
      <c r="E12" s="56">
        <f t="shared" si="19"/>
        <v>16033.759999999998</v>
      </c>
      <c r="F12" s="60">
        <f t="shared" si="19"/>
        <v>14864.05</v>
      </c>
      <c r="G12" s="56">
        <f t="shared" si="19"/>
        <v>14698.66</v>
      </c>
      <c r="H12" s="56">
        <f t="shared" si="19"/>
        <v>14699.28</v>
      </c>
      <c r="I12" s="56">
        <f t="shared" si="19"/>
        <v>14399.900000000001</v>
      </c>
      <c r="J12" s="56">
        <f t="shared" si="19"/>
        <v>14500.490000000002</v>
      </c>
      <c r="K12" s="56">
        <f t="shared" si="19"/>
        <v>14491.900000000001</v>
      </c>
      <c r="L12" s="56">
        <f t="shared" si="19"/>
        <v>14559.29</v>
      </c>
      <c r="M12" s="57">
        <f t="shared" si="19"/>
        <v>14309.52</v>
      </c>
      <c r="N12" s="38">
        <f t="shared" si="6"/>
        <v>14309.52</v>
      </c>
    </row>
    <row r="13" spans="1:14" ht="13.5" thickBot="1" x14ac:dyDescent="0.25">
      <c r="A13" s="9"/>
      <c r="B13" s="8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38"/>
    </row>
    <row r="14" spans="1:14" ht="13.5" thickBot="1" x14ac:dyDescent="0.25">
      <c r="A14" s="53" t="s">
        <v>16</v>
      </c>
      <c r="B14" s="84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  <c r="N14" s="20"/>
    </row>
    <row r="15" spans="1:14" x14ac:dyDescent="0.2">
      <c r="A15" s="9" t="s">
        <v>18</v>
      </c>
      <c r="B15" s="48">
        <v>210</v>
      </c>
      <c r="C15" s="49">
        <v>175</v>
      </c>
      <c r="D15" s="49">
        <v>70</v>
      </c>
      <c r="E15" s="49">
        <v>105</v>
      </c>
      <c r="F15" s="49"/>
      <c r="G15" s="49"/>
      <c r="H15" s="49"/>
      <c r="I15" s="52"/>
      <c r="J15" s="49">
        <v>105</v>
      </c>
      <c r="K15" s="49">
        <v>35</v>
      </c>
      <c r="L15" s="49">
        <v>70</v>
      </c>
      <c r="M15" s="50"/>
      <c r="N15" s="38">
        <f t="shared" si="3"/>
        <v>770</v>
      </c>
    </row>
    <row r="16" spans="1:14" x14ac:dyDescent="0.2">
      <c r="A16" s="9" t="s">
        <v>19</v>
      </c>
      <c r="B16" s="48"/>
      <c r="C16" s="78">
        <v>65</v>
      </c>
      <c r="D16" s="49"/>
      <c r="E16" s="49"/>
      <c r="F16" s="49"/>
      <c r="G16" s="49"/>
      <c r="H16" s="49"/>
      <c r="I16" s="52"/>
      <c r="J16" s="49"/>
      <c r="K16" s="49"/>
      <c r="L16" s="49"/>
      <c r="M16" s="50"/>
      <c r="N16" s="38">
        <f t="shared" si="3"/>
        <v>65</v>
      </c>
    </row>
    <row r="17" spans="1:14" x14ac:dyDescent="0.2">
      <c r="A17" s="9" t="s">
        <v>24</v>
      </c>
      <c r="B17" s="48"/>
      <c r="C17" s="49"/>
      <c r="D17" s="49"/>
      <c r="E17" s="49"/>
      <c r="F17" s="49"/>
      <c r="G17" s="49"/>
      <c r="H17" s="49"/>
      <c r="I17" s="52"/>
      <c r="J17" s="49"/>
      <c r="K17" s="49"/>
      <c r="L17" s="49"/>
      <c r="M17" s="50"/>
      <c r="N17" s="38">
        <f t="shared" si="3"/>
        <v>0</v>
      </c>
    </row>
    <row r="18" spans="1:14" x14ac:dyDescent="0.2">
      <c r="A18" s="9" t="s">
        <v>31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38">
        <f t="shared" si="3"/>
        <v>0</v>
      </c>
    </row>
    <row r="19" spans="1:14" x14ac:dyDescent="0.2">
      <c r="A19" s="9" t="s">
        <v>40</v>
      </c>
      <c r="B19" s="48"/>
      <c r="C19" s="78">
        <v>50</v>
      </c>
      <c r="D19" s="49"/>
      <c r="E19" s="49"/>
      <c r="F19" s="49"/>
      <c r="G19" s="49"/>
      <c r="H19" s="49"/>
      <c r="I19" s="49"/>
      <c r="J19" s="49"/>
      <c r="K19" s="49"/>
      <c r="L19" s="49"/>
      <c r="M19" s="50"/>
      <c r="N19" s="38">
        <f t="shared" si="3"/>
        <v>50</v>
      </c>
    </row>
    <row r="20" spans="1:14" x14ac:dyDescent="0.2">
      <c r="A20" s="9" t="s">
        <v>45</v>
      </c>
      <c r="B20" s="48"/>
      <c r="C20" s="49"/>
      <c r="D20" s="49"/>
      <c r="E20" s="49">
        <v>150</v>
      </c>
      <c r="F20" s="49">
        <v>100</v>
      </c>
      <c r="G20" s="49"/>
      <c r="H20" s="49"/>
      <c r="I20" s="49"/>
      <c r="J20" s="49"/>
      <c r="K20" s="49"/>
      <c r="L20" s="49"/>
      <c r="M20" s="50"/>
      <c r="N20" s="38">
        <f t="shared" si="3"/>
        <v>250</v>
      </c>
    </row>
    <row r="21" spans="1:14" x14ac:dyDescent="0.2">
      <c r="A21" s="9" t="s">
        <v>20</v>
      </c>
      <c r="B21" s="48"/>
      <c r="C21" s="49"/>
      <c r="D21" s="49"/>
      <c r="E21" s="49">
        <v>300</v>
      </c>
      <c r="F21" s="49"/>
      <c r="G21" s="49"/>
      <c r="H21" s="49"/>
      <c r="I21" s="49"/>
      <c r="J21" s="49"/>
      <c r="K21" s="49"/>
      <c r="L21" s="49"/>
      <c r="M21" s="50"/>
      <c r="N21" s="38">
        <f t="shared" si="3"/>
        <v>300</v>
      </c>
    </row>
    <row r="22" spans="1:14" x14ac:dyDescent="0.2">
      <c r="A22" s="9" t="s">
        <v>60</v>
      </c>
      <c r="B22" s="48">
        <v>3800</v>
      </c>
      <c r="C22" s="49">
        <v>9300</v>
      </c>
      <c r="D22" s="49">
        <v>4200</v>
      </c>
      <c r="E22" s="49">
        <v>3000</v>
      </c>
      <c r="F22" s="99"/>
      <c r="G22" s="49"/>
      <c r="H22" s="49"/>
      <c r="I22" s="49"/>
      <c r="J22" s="49"/>
      <c r="K22" s="49"/>
      <c r="L22" s="49"/>
      <c r="M22" s="50"/>
      <c r="N22" s="38">
        <f t="shared" si="3"/>
        <v>20300</v>
      </c>
    </row>
    <row r="23" spans="1:14" x14ac:dyDescent="0.2">
      <c r="A23" s="9" t="s">
        <v>39</v>
      </c>
      <c r="B23" s="77">
        <v>0.51</v>
      </c>
      <c r="C23" s="68">
        <v>0.72</v>
      </c>
      <c r="D23" s="68">
        <v>0.92</v>
      </c>
      <c r="E23" s="68">
        <v>0.88</v>
      </c>
      <c r="F23" s="68">
        <v>0.63</v>
      </c>
      <c r="G23" s="68">
        <v>0.61</v>
      </c>
      <c r="H23" s="68">
        <v>0.62</v>
      </c>
      <c r="I23" s="68">
        <v>0.62</v>
      </c>
      <c r="J23" s="68">
        <v>0.59</v>
      </c>
      <c r="K23" s="68">
        <v>0.62</v>
      </c>
      <c r="L23" s="68">
        <v>0.6</v>
      </c>
      <c r="M23" s="69">
        <v>0.62</v>
      </c>
      <c r="N23" s="38">
        <f t="shared" si="3"/>
        <v>7.9399999999999995</v>
      </c>
    </row>
    <row r="24" spans="1:14" ht="13.5" thickBot="1" x14ac:dyDescent="0.25">
      <c r="A24" s="9"/>
      <c r="B24" s="8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38"/>
    </row>
    <row r="25" spans="1:14" ht="13.5" thickBot="1" x14ac:dyDescent="0.25">
      <c r="A25" s="53" t="s">
        <v>21</v>
      </c>
      <c r="B25" s="84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20"/>
    </row>
    <row r="26" spans="1:14" x14ac:dyDescent="0.2">
      <c r="A26" s="9" t="s">
        <v>22</v>
      </c>
      <c r="B26" s="48"/>
      <c r="C26" s="49"/>
      <c r="D26" s="49"/>
      <c r="E26" s="49"/>
      <c r="F26" s="49"/>
      <c r="G26" s="49"/>
      <c r="H26" s="49"/>
      <c r="I26" s="49">
        <v>50</v>
      </c>
      <c r="J26" s="49"/>
      <c r="K26" s="49"/>
      <c r="L26" s="49"/>
      <c r="M26" s="50"/>
      <c r="N26" s="38">
        <f t="shared" si="3"/>
        <v>50</v>
      </c>
    </row>
    <row r="27" spans="1:14" x14ac:dyDescent="0.2">
      <c r="A27" s="9" t="s">
        <v>29</v>
      </c>
      <c r="B27" s="48"/>
      <c r="C27" s="49"/>
      <c r="D27" s="49"/>
      <c r="E27" s="49"/>
      <c r="F27" s="49"/>
      <c r="G27" s="49"/>
      <c r="H27" s="49"/>
      <c r="I27" s="49">
        <v>250</v>
      </c>
      <c r="J27" s="49"/>
      <c r="K27" s="49"/>
      <c r="L27" s="49"/>
      <c r="M27" s="50"/>
      <c r="N27" s="38">
        <f t="shared" si="3"/>
        <v>250</v>
      </c>
    </row>
    <row r="28" spans="1:14" x14ac:dyDescent="0.2">
      <c r="A28" s="9" t="s">
        <v>23</v>
      </c>
      <c r="B28" s="48"/>
      <c r="C28" s="49"/>
      <c r="D28" s="49"/>
      <c r="E28" s="49"/>
      <c r="F28" s="49"/>
      <c r="G28" s="49">
        <v>166</v>
      </c>
      <c r="H28" s="49"/>
      <c r="I28" s="49"/>
      <c r="J28" s="49"/>
      <c r="K28" s="49"/>
      <c r="L28" s="49"/>
      <c r="M28" s="50"/>
      <c r="N28" s="38">
        <f t="shared" si="3"/>
        <v>166</v>
      </c>
    </row>
    <row r="29" spans="1:14" x14ac:dyDescent="0.2">
      <c r="A29" s="9" t="s">
        <v>44</v>
      </c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79">
        <f>N47*3.5</f>
        <v>126</v>
      </c>
      <c r="N29" s="38">
        <f t="shared" si="3"/>
        <v>126</v>
      </c>
    </row>
    <row r="30" spans="1:14" x14ac:dyDescent="0.2">
      <c r="A30" s="70" t="s">
        <v>34</v>
      </c>
      <c r="B30" s="48"/>
      <c r="C30" s="49"/>
      <c r="D30" s="49">
        <v>130.26</v>
      </c>
      <c r="E30" s="49"/>
      <c r="F30" s="49"/>
      <c r="G30" s="49"/>
      <c r="H30" s="49"/>
      <c r="I30" s="49"/>
      <c r="J30" s="49"/>
      <c r="K30" s="49"/>
      <c r="L30" s="49"/>
      <c r="M30" s="69">
        <v>89.4</v>
      </c>
      <c r="N30" s="38">
        <f t="shared" si="3"/>
        <v>219.66</v>
      </c>
    </row>
    <row r="31" spans="1:14" x14ac:dyDescent="0.2">
      <c r="A31" s="9" t="s">
        <v>25</v>
      </c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  <c r="N31" s="38">
        <f t="shared" si="3"/>
        <v>0</v>
      </c>
    </row>
    <row r="32" spans="1:14" x14ac:dyDescent="0.2">
      <c r="A32" s="9" t="s">
        <v>43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38">
        <f t="shared" si="3"/>
        <v>0</v>
      </c>
    </row>
    <row r="33" spans="1:14" x14ac:dyDescent="0.2">
      <c r="A33" s="9" t="s">
        <v>30</v>
      </c>
      <c r="B33" s="77">
        <v>127.72</v>
      </c>
      <c r="C33" s="68">
        <v>272.52999999999997</v>
      </c>
      <c r="D33" s="68">
        <v>150.37</v>
      </c>
      <c r="E33" s="68">
        <v>80.430000000000007</v>
      </c>
      <c r="F33" s="68"/>
      <c r="G33" s="68"/>
      <c r="H33" s="49"/>
      <c r="I33" s="52"/>
      <c r="J33" s="68"/>
      <c r="K33" s="49">
        <v>1.71</v>
      </c>
      <c r="L33" s="49">
        <v>3.21</v>
      </c>
      <c r="M33" s="50"/>
      <c r="N33" s="38">
        <f>SUM(B33:M33)</f>
        <v>635.97</v>
      </c>
    </row>
    <row r="34" spans="1:14" x14ac:dyDescent="0.2">
      <c r="A34" s="9" t="s">
        <v>31</v>
      </c>
      <c r="B34" s="48"/>
      <c r="C34" s="68"/>
      <c r="D34" s="49"/>
      <c r="E34" s="49"/>
      <c r="F34" s="49"/>
      <c r="G34" s="49"/>
      <c r="H34" s="49"/>
      <c r="I34" s="49"/>
      <c r="J34" s="49"/>
      <c r="K34" s="49"/>
      <c r="L34" s="49"/>
      <c r="M34" s="50"/>
      <c r="N34" s="38">
        <f t="shared" ref="N34:N39" si="20">SUM(B34:M34)</f>
        <v>0</v>
      </c>
    </row>
    <row r="35" spans="1:14" x14ac:dyDescent="0.2">
      <c r="A35" s="9" t="s">
        <v>40</v>
      </c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0"/>
      <c r="N35" s="38">
        <f t="shared" si="20"/>
        <v>0</v>
      </c>
    </row>
    <row r="36" spans="1:14" x14ac:dyDescent="0.2">
      <c r="A36" s="9" t="s">
        <v>45</v>
      </c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38">
        <f t="shared" si="20"/>
        <v>0</v>
      </c>
    </row>
    <row r="37" spans="1:14" x14ac:dyDescent="0.2">
      <c r="A37" s="9" t="s">
        <v>55</v>
      </c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  <c r="N37" s="38">
        <f t="shared" si="20"/>
        <v>0</v>
      </c>
    </row>
    <row r="38" spans="1:14" x14ac:dyDescent="0.2">
      <c r="A38" s="9" t="s">
        <v>35</v>
      </c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38">
        <f t="shared" si="20"/>
        <v>0</v>
      </c>
    </row>
    <row r="39" spans="1:14" x14ac:dyDescent="0.2">
      <c r="A39" s="9" t="s">
        <v>59</v>
      </c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38">
        <f t="shared" si="20"/>
        <v>0</v>
      </c>
    </row>
    <row r="40" spans="1:14" x14ac:dyDescent="0.2">
      <c r="A40" s="9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38"/>
    </row>
    <row r="41" spans="1:14" x14ac:dyDescent="0.2">
      <c r="A41" s="8" t="s">
        <v>28</v>
      </c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38"/>
    </row>
    <row r="42" spans="1:14" x14ac:dyDescent="0.2">
      <c r="A42" s="9" t="s">
        <v>56</v>
      </c>
      <c r="B42" s="48"/>
      <c r="C42" s="49"/>
      <c r="D42" s="78"/>
      <c r="E42" s="78">
        <v>5</v>
      </c>
      <c r="F42" s="49"/>
      <c r="G42" s="49"/>
      <c r="H42" s="49"/>
      <c r="I42" s="49"/>
      <c r="J42" s="49">
        <v>5</v>
      </c>
      <c r="K42" s="49"/>
      <c r="L42" s="49"/>
      <c r="M42" s="50"/>
      <c r="N42" s="38">
        <f>SUM(B42:M42)</f>
        <v>10</v>
      </c>
    </row>
    <row r="43" spans="1:14" x14ac:dyDescent="0.2">
      <c r="A43" s="9" t="s">
        <v>60</v>
      </c>
      <c r="B43" s="48"/>
      <c r="C43" s="49">
        <v>3000</v>
      </c>
      <c r="D43" s="68">
        <v>2779.55</v>
      </c>
      <c r="E43" s="68">
        <v>9741.08</v>
      </c>
      <c r="F43" s="49">
        <v>1270.3399999999999</v>
      </c>
      <c r="G43" s="49"/>
      <c r="H43" s="49"/>
      <c r="I43" s="49"/>
      <c r="J43" s="49"/>
      <c r="K43" s="68">
        <v>42.5</v>
      </c>
      <c r="L43" s="49"/>
      <c r="M43" s="50"/>
      <c r="N43" s="38">
        <f>SUM(B43:M43)</f>
        <v>16833.47</v>
      </c>
    </row>
    <row r="44" spans="1:14" x14ac:dyDescent="0.2">
      <c r="A44" s="9" t="s">
        <v>73</v>
      </c>
      <c r="B44" s="48"/>
      <c r="C44" s="49"/>
      <c r="D44" s="68"/>
      <c r="E44" s="68"/>
      <c r="F44" s="49"/>
      <c r="G44" s="49"/>
      <c r="H44" s="49"/>
      <c r="I44" s="49"/>
      <c r="J44" s="49"/>
      <c r="K44" s="68"/>
      <c r="L44" s="49"/>
      <c r="M44" s="50">
        <f>25+9.99</f>
        <v>34.99</v>
      </c>
      <c r="N44" s="38"/>
    </row>
    <row r="45" spans="1:14" ht="13.5" thickBot="1" x14ac:dyDescent="0.25">
      <c r="A45" s="71"/>
      <c r="B45" s="85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"/>
    </row>
    <row r="46" spans="1:14" ht="13.5" thickTop="1" x14ac:dyDescent="0.2">
      <c r="B46" s="80"/>
    </row>
    <row r="47" spans="1:14" x14ac:dyDescent="0.2">
      <c r="A47" s="47" t="s">
        <v>58</v>
      </c>
      <c r="B47" s="52">
        <v>16</v>
      </c>
      <c r="C47" s="52">
        <v>5</v>
      </c>
      <c r="D47" s="52">
        <v>2</v>
      </c>
      <c r="E47" s="52">
        <v>1</v>
      </c>
      <c r="F47" s="52"/>
      <c r="G47" s="52">
        <v>10</v>
      </c>
      <c r="H47" s="52"/>
      <c r="I47" s="52"/>
      <c r="J47" s="52">
        <v>1</v>
      </c>
      <c r="K47" s="52">
        <v>1</v>
      </c>
      <c r="L47" s="52"/>
      <c r="M47" s="52"/>
      <c r="N47" s="10">
        <f>SUM(B47:M47)</f>
        <v>36</v>
      </c>
    </row>
    <row r="48" spans="1:14" x14ac:dyDescent="0.2">
      <c r="B48" s="52"/>
      <c r="C48" s="52"/>
      <c r="D48" s="52"/>
      <c r="E48" s="52"/>
      <c r="F48" s="52"/>
      <c r="G48" s="52"/>
      <c r="H48" s="52"/>
      <c r="I48" s="52"/>
      <c r="J48" s="49"/>
      <c r="K48" s="52"/>
      <c r="L48" s="52"/>
      <c r="M48" s="52"/>
      <c r="N48" s="10"/>
    </row>
    <row r="49" spans="1:14" x14ac:dyDescent="0.2">
      <c r="A49" s="51" t="s">
        <v>46</v>
      </c>
      <c r="B49" s="52"/>
      <c r="C49" s="52"/>
      <c r="D49" s="52"/>
      <c r="E49" s="52"/>
      <c r="F49" s="52"/>
      <c r="G49" s="52"/>
      <c r="H49" s="52"/>
      <c r="I49" s="52"/>
      <c r="J49" s="49"/>
      <c r="K49" s="52"/>
      <c r="L49" s="52"/>
      <c r="M49" s="52"/>
      <c r="N49" s="10"/>
    </row>
    <row r="50" spans="1:14" x14ac:dyDescent="0.2">
      <c r="A50" s="47" t="s">
        <v>18</v>
      </c>
      <c r="B50" s="52" t="s">
        <v>50</v>
      </c>
      <c r="C50" s="52"/>
      <c r="D50" s="52"/>
      <c r="E50" s="52"/>
      <c r="F50" s="52"/>
      <c r="G50" s="52"/>
      <c r="H50" s="52"/>
      <c r="I50" s="52"/>
      <c r="J50" s="49"/>
      <c r="K50" s="52"/>
      <c r="L50" s="52"/>
      <c r="M50" s="52"/>
      <c r="N50" s="10"/>
    </row>
    <row r="51" spans="1:14" x14ac:dyDescent="0.2">
      <c r="A51" s="47" t="s">
        <v>19</v>
      </c>
      <c r="B51" s="52" t="s">
        <v>51</v>
      </c>
      <c r="C51" s="52"/>
      <c r="D51" s="52"/>
      <c r="E51" s="52"/>
      <c r="F51" s="52"/>
      <c r="G51" s="52"/>
      <c r="H51" s="52"/>
      <c r="I51" s="52"/>
      <c r="J51" s="49"/>
      <c r="K51" s="52"/>
      <c r="L51" s="52"/>
      <c r="M51" s="52"/>
      <c r="N51" s="10"/>
    </row>
    <row r="52" spans="1:14" x14ac:dyDescent="0.2">
      <c r="A52" s="47" t="s">
        <v>31</v>
      </c>
      <c r="B52" s="52" t="s">
        <v>53</v>
      </c>
      <c r="C52" s="52"/>
      <c r="D52" s="52"/>
      <c r="E52" s="52"/>
      <c r="F52" s="52"/>
      <c r="G52" s="52"/>
      <c r="H52" s="52"/>
      <c r="I52" s="52"/>
      <c r="J52" s="49"/>
      <c r="K52" s="52"/>
      <c r="L52" s="52"/>
      <c r="M52" s="52"/>
      <c r="N52" s="10"/>
    </row>
    <row r="53" spans="1:14" x14ac:dyDescent="0.2">
      <c r="A53" s="47" t="s">
        <v>40</v>
      </c>
      <c r="B53" s="52" t="s">
        <v>47</v>
      </c>
      <c r="C53" s="52"/>
      <c r="D53" s="52"/>
      <c r="E53" s="52"/>
      <c r="F53" s="52"/>
      <c r="G53" s="52"/>
      <c r="H53" s="52"/>
      <c r="I53" s="52"/>
      <c r="J53" s="49"/>
      <c r="K53" s="52"/>
      <c r="L53" s="52"/>
      <c r="M53" s="52"/>
      <c r="N53" s="10"/>
    </row>
    <row r="54" spans="1:14" x14ac:dyDescent="0.2">
      <c r="A54" s="47" t="s">
        <v>45</v>
      </c>
      <c r="B54" s="52" t="s">
        <v>49</v>
      </c>
      <c r="C54" s="52"/>
      <c r="D54" s="52"/>
      <c r="E54" s="52"/>
      <c r="F54" s="52"/>
      <c r="G54" s="52"/>
      <c r="H54" s="52"/>
      <c r="I54" s="52"/>
      <c r="J54" s="49"/>
      <c r="K54" s="52"/>
      <c r="L54" s="52"/>
      <c r="M54" s="52"/>
      <c r="N54" s="10"/>
    </row>
    <row r="55" spans="1:14" x14ac:dyDescent="0.2">
      <c r="A55" s="47" t="s">
        <v>20</v>
      </c>
      <c r="B55" s="52" t="s">
        <v>48</v>
      </c>
      <c r="C55" s="52"/>
      <c r="D55" s="52"/>
      <c r="E55" s="52"/>
      <c r="F55" s="52"/>
      <c r="G55" s="52"/>
      <c r="H55" s="52"/>
      <c r="I55" s="52"/>
      <c r="J55" s="49"/>
      <c r="K55" s="52"/>
      <c r="L55" s="52"/>
      <c r="M55" s="52"/>
      <c r="N55" s="10"/>
    </row>
    <row r="56" spans="1:14" x14ac:dyDescent="0.2">
      <c r="A56" s="47" t="s">
        <v>39</v>
      </c>
      <c r="B56" s="52" t="s">
        <v>52</v>
      </c>
      <c r="C56" s="52"/>
      <c r="D56" s="52"/>
      <c r="E56" s="52"/>
      <c r="F56" s="52"/>
      <c r="G56" s="52"/>
      <c r="H56" s="52"/>
      <c r="I56" s="52"/>
      <c r="J56" s="49"/>
      <c r="K56" s="52"/>
      <c r="L56" s="52"/>
      <c r="M56" s="52"/>
      <c r="N56" s="10"/>
    </row>
    <row r="57" spans="1:14" x14ac:dyDescent="0.2">
      <c r="A57" s="47" t="s">
        <v>60</v>
      </c>
      <c r="B57" s="52" t="s">
        <v>71</v>
      </c>
      <c r="C57" s="52"/>
      <c r="D57" s="52"/>
      <c r="E57" s="52"/>
      <c r="F57" s="52"/>
      <c r="G57" s="52"/>
      <c r="H57" s="52"/>
      <c r="I57" s="52"/>
      <c r="J57" s="49"/>
      <c r="K57" s="52"/>
      <c r="L57" s="52"/>
      <c r="M57" s="52"/>
      <c r="N57" s="10"/>
    </row>
    <row r="59" spans="1:14" s="74" customFormat="1" ht="13.5" hidden="1" customHeight="1" thickTop="1" x14ac:dyDescent="0.2">
      <c r="A59" s="74" t="s">
        <v>36</v>
      </c>
      <c r="B59" s="74">
        <v>10892.67</v>
      </c>
    </row>
    <row r="60" spans="1:14" ht="12.75" hidden="1" customHeight="1" x14ac:dyDescent="0.2">
      <c r="A60" s="47" t="s">
        <v>37</v>
      </c>
      <c r="B60" s="47">
        <v>767.17</v>
      </c>
    </row>
    <row r="61" spans="1:14" ht="12.75" hidden="1" customHeight="1" x14ac:dyDescent="0.2">
      <c r="A61" s="47" t="s">
        <v>38</v>
      </c>
      <c r="B61" s="47">
        <v>446.52</v>
      </c>
    </row>
    <row r="62" spans="1:14" hidden="1" x14ac:dyDescent="0.2">
      <c r="A62" s="47" t="s">
        <v>54</v>
      </c>
      <c r="B62" s="47">
        <v>1000</v>
      </c>
    </row>
  </sheetData>
  <mergeCells count="1">
    <mergeCell ref="A1:N1"/>
  </mergeCells>
  <phoneticPr fontId="0" type="noConversion"/>
  <hyperlinks>
    <hyperlink ref="A30" r:id="rId1" display="www.ksaacf.org" xr:uid="{00000000-0004-0000-00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ignoredErrors>
    <ignoredError sqref="M44" unlockedFormula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selection sqref="A1:N1"/>
    </sheetView>
  </sheetViews>
  <sheetFormatPr defaultRowHeight="12.75" x14ac:dyDescent="0.2"/>
  <cols>
    <col min="1" max="1" width="19.28515625" bestFit="1" customWidth="1"/>
    <col min="2" max="14" width="9.140625" customWidth="1"/>
  </cols>
  <sheetData>
    <row r="1" spans="1:14" ht="19.5" thickTop="1" thickBot="1" x14ac:dyDescent="0.3">
      <c r="A1" s="100" t="s">
        <v>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2" t="s">
        <v>0</v>
      </c>
      <c r="B3" s="18">
        <f>B47</f>
        <v>10892.67</v>
      </c>
      <c r="C3" s="36">
        <f t="shared" ref="C3:M3" si="0">B11</f>
        <v>11143.13</v>
      </c>
      <c r="D3" s="36">
        <f t="shared" si="0"/>
        <v>11468.609999999999</v>
      </c>
      <c r="E3" s="36">
        <f t="shared" si="0"/>
        <v>11509.099999999999</v>
      </c>
      <c r="F3" s="36">
        <f t="shared" si="0"/>
        <v>11709.599999999999</v>
      </c>
      <c r="G3" s="36">
        <f t="shared" si="0"/>
        <v>11710.099999999999</v>
      </c>
      <c r="H3" s="36">
        <f t="shared" si="0"/>
        <v>11525.599999999999</v>
      </c>
      <c r="I3" s="36">
        <f t="shared" si="0"/>
        <v>11151.079999999998</v>
      </c>
      <c r="J3" s="36">
        <f t="shared" si="0"/>
        <v>11151.559999999998</v>
      </c>
      <c r="K3" s="36">
        <f t="shared" si="0"/>
        <v>10802.019999999997</v>
      </c>
      <c r="L3" s="36">
        <f t="shared" si="0"/>
        <v>10737.479999999996</v>
      </c>
      <c r="M3" s="39">
        <f t="shared" si="0"/>
        <v>10737.939999999995</v>
      </c>
      <c r="N3" s="19"/>
    </row>
    <row r="4" spans="1:14" x14ac:dyDescent="0.2">
      <c r="A4" s="32" t="s">
        <v>13</v>
      </c>
      <c r="B4" s="37">
        <f>SUM(B14:B22)</f>
        <v>260.45999999999998</v>
      </c>
      <c r="C4" s="36">
        <f t="shared" ref="C4:M4" si="1">SUM(C14:C21)</f>
        <v>420.48</v>
      </c>
      <c r="D4" s="36">
        <f t="shared" si="1"/>
        <v>240.49</v>
      </c>
      <c r="E4" s="36">
        <f t="shared" si="1"/>
        <v>210.5</v>
      </c>
      <c r="F4" s="36">
        <f t="shared" si="1"/>
        <v>0.5</v>
      </c>
      <c r="G4" s="36">
        <f t="shared" si="1"/>
        <v>0.5</v>
      </c>
      <c r="H4" s="36">
        <f t="shared" si="1"/>
        <v>0.48</v>
      </c>
      <c r="I4" s="36">
        <f t="shared" si="1"/>
        <v>0.48</v>
      </c>
      <c r="J4" s="36">
        <f t="shared" si="1"/>
        <v>0.46</v>
      </c>
      <c r="K4" s="36">
        <f t="shared" si="1"/>
        <v>0.46</v>
      </c>
      <c r="L4" s="36">
        <f t="shared" si="1"/>
        <v>0.46</v>
      </c>
      <c r="M4" s="39">
        <f t="shared" si="1"/>
        <v>0.46</v>
      </c>
      <c r="N4" s="38">
        <f>SUM(B4:M4)</f>
        <v>1135.7300000000002</v>
      </c>
    </row>
    <row r="5" spans="1:14" x14ac:dyDescent="0.2">
      <c r="A5" s="32" t="s">
        <v>14</v>
      </c>
      <c r="B5" s="36">
        <f t="shared" ref="B5:M5" si="2">SUM(B23:B40)</f>
        <v>10</v>
      </c>
      <c r="C5" s="36">
        <f t="shared" si="2"/>
        <v>95</v>
      </c>
      <c r="D5" s="36">
        <f t="shared" si="2"/>
        <v>200</v>
      </c>
      <c r="E5" s="36">
        <f t="shared" si="2"/>
        <v>10</v>
      </c>
      <c r="F5" s="36">
        <f t="shared" si="2"/>
        <v>0</v>
      </c>
      <c r="G5" s="36">
        <f t="shared" si="2"/>
        <v>185</v>
      </c>
      <c r="H5" s="36">
        <f t="shared" si="2"/>
        <v>375</v>
      </c>
      <c r="I5" s="36">
        <f t="shared" si="2"/>
        <v>0</v>
      </c>
      <c r="J5" s="36">
        <f t="shared" si="2"/>
        <v>350</v>
      </c>
      <c r="K5" s="36">
        <f t="shared" si="2"/>
        <v>65</v>
      </c>
      <c r="L5" s="36">
        <f t="shared" si="2"/>
        <v>0</v>
      </c>
      <c r="M5" s="39">
        <f t="shared" si="2"/>
        <v>204</v>
      </c>
      <c r="N5" s="38">
        <f t="shared" ref="N5:N30" si="3">SUM(B5:M5)</f>
        <v>1494</v>
      </c>
    </row>
    <row r="6" spans="1:14" ht="13.5" thickBot="1" x14ac:dyDescent="0.25">
      <c r="A6" s="32" t="s">
        <v>26</v>
      </c>
      <c r="B6" s="37">
        <f>B4-B5</f>
        <v>250.45999999999998</v>
      </c>
      <c r="C6" s="36">
        <f t="shared" ref="C6:M6" si="4">C4-C5</f>
        <v>325.48</v>
      </c>
      <c r="D6" s="36">
        <f t="shared" si="4"/>
        <v>40.490000000000009</v>
      </c>
      <c r="E6" s="36">
        <f t="shared" si="4"/>
        <v>200.5</v>
      </c>
      <c r="F6" s="36">
        <f t="shared" si="4"/>
        <v>0.5</v>
      </c>
      <c r="G6" s="36">
        <f t="shared" si="4"/>
        <v>-184.5</v>
      </c>
      <c r="H6" s="36">
        <f t="shared" si="4"/>
        <v>-374.52</v>
      </c>
      <c r="I6" s="36">
        <f t="shared" si="4"/>
        <v>0.48</v>
      </c>
      <c r="J6" s="36">
        <f t="shared" si="4"/>
        <v>-349.54</v>
      </c>
      <c r="K6" s="36">
        <f t="shared" si="4"/>
        <v>-64.540000000000006</v>
      </c>
      <c r="L6" s="36">
        <f t="shared" si="4"/>
        <v>0.46</v>
      </c>
      <c r="M6" s="39">
        <f t="shared" si="4"/>
        <v>-203.54</v>
      </c>
      <c r="N6" s="38">
        <f t="shared" si="3"/>
        <v>-358.26999999999992</v>
      </c>
    </row>
    <row r="7" spans="1:14" x14ac:dyDescent="0.2">
      <c r="A7" s="23" t="s">
        <v>32</v>
      </c>
      <c r="B7" s="21">
        <f>B48+B42*2+B16-B31</f>
        <v>795.17</v>
      </c>
      <c r="C7" s="22">
        <f t="shared" ref="C7:M7" si="5">B7+C42*2+C16-C31</f>
        <v>805.17</v>
      </c>
      <c r="D7" s="22">
        <f t="shared" si="5"/>
        <v>815.17</v>
      </c>
      <c r="E7" s="22">
        <f t="shared" si="5"/>
        <v>825.17</v>
      </c>
      <c r="F7" s="22">
        <f t="shared" si="5"/>
        <v>825.17</v>
      </c>
      <c r="G7" s="22">
        <f t="shared" si="5"/>
        <v>845.17</v>
      </c>
      <c r="H7" s="22">
        <f t="shared" si="5"/>
        <v>845.17</v>
      </c>
      <c r="I7" s="22">
        <f t="shared" si="5"/>
        <v>845.17</v>
      </c>
      <c r="J7" s="22">
        <f t="shared" si="5"/>
        <v>855.17</v>
      </c>
      <c r="K7" s="22">
        <f t="shared" si="5"/>
        <v>855.17</v>
      </c>
      <c r="L7" s="22">
        <f t="shared" si="5"/>
        <v>855.17</v>
      </c>
      <c r="M7" s="30">
        <f t="shared" si="5"/>
        <v>855.17</v>
      </c>
      <c r="N7" s="24">
        <f t="shared" ref="N7:N11" si="6">M7</f>
        <v>855.17</v>
      </c>
    </row>
    <row r="8" spans="1:14" x14ac:dyDescent="0.2">
      <c r="A8" s="32" t="s">
        <v>41</v>
      </c>
      <c r="B8" s="37">
        <f>B49+B17-B32</f>
        <v>446.52</v>
      </c>
      <c r="C8" s="36">
        <f t="shared" ref="C8:M8" si="7">B8+C17-C32</f>
        <v>446.52</v>
      </c>
      <c r="D8" s="36">
        <f t="shared" si="7"/>
        <v>396.52</v>
      </c>
      <c r="E8" s="36">
        <f t="shared" si="7"/>
        <v>396.52</v>
      </c>
      <c r="F8" s="36">
        <f t="shared" si="7"/>
        <v>396.52</v>
      </c>
      <c r="G8" s="36">
        <f t="shared" si="7"/>
        <v>346.52</v>
      </c>
      <c r="H8" s="36">
        <f t="shared" si="7"/>
        <v>346.52</v>
      </c>
      <c r="I8" s="36">
        <f t="shared" si="7"/>
        <v>346.52</v>
      </c>
      <c r="J8" s="36">
        <f t="shared" si="7"/>
        <v>296.52</v>
      </c>
      <c r="K8" s="36">
        <f t="shared" si="7"/>
        <v>296.52</v>
      </c>
      <c r="L8" s="36">
        <f t="shared" si="7"/>
        <v>296.52</v>
      </c>
      <c r="M8" s="39">
        <f t="shared" si="7"/>
        <v>246.51999999999998</v>
      </c>
      <c r="N8" s="40">
        <f t="shared" si="6"/>
        <v>246.51999999999998</v>
      </c>
    </row>
    <row r="9" spans="1:14" s="47" customFormat="1" x14ac:dyDescent="0.2">
      <c r="A9" s="9" t="s">
        <v>45</v>
      </c>
      <c r="B9" s="58">
        <f>B50+B18-B33</f>
        <v>1000</v>
      </c>
      <c r="C9" s="56">
        <f t="shared" ref="C9:M9" si="8">B9+C18-C33</f>
        <v>1000</v>
      </c>
      <c r="D9" s="56">
        <f t="shared" si="8"/>
        <v>1000</v>
      </c>
      <c r="E9" s="56">
        <f t="shared" si="8"/>
        <v>1000</v>
      </c>
      <c r="F9" s="56">
        <f t="shared" si="8"/>
        <v>1000</v>
      </c>
      <c r="G9" s="56">
        <f t="shared" si="8"/>
        <v>1000</v>
      </c>
      <c r="H9" s="56">
        <f t="shared" si="8"/>
        <v>1000</v>
      </c>
      <c r="I9" s="56">
        <f t="shared" si="8"/>
        <v>1000</v>
      </c>
      <c r="J9" s="56">
        <f t="shared" si="8"/>
        <v>1000</v>
      </c>
      <c r="K9" s="56">
        <f t="shared" si="8"/>
        <v>1000</v>
      </c>
      <c r="L9" s="56">
        <f t="shared" si="8"/>
        <v>1000</v>
      </c>
      <c r="M9" s="56">
        <f t="shared" si="8"/>
        <v>1000</v>
      </c>
      <c r="N9" s="38">
        <f t="shared" si="6"/>
        <v>1000</v>
      </c>
    </row>
    <row r="10" spans="1:14" ht="13.5" thickBot="1" x14ac:dyDescent="0.25">
      <c r="A10" s="26" t="s">
        <v>33</v>
      </c>
      <c r="B10" s="27">
        <f t="shared" ref="B10:M10" si="9">B11-SUM(B7:B8)</f>
        <v>9901.4399999999987</v>
      </c>
      <c r="C10" s="28">
        <f t="shared" si="9"/>
        <v>10216.919999999998</v>
      </c>
      <c r="D10" s="28">
        <f t="shared" si="9"/>
        <v>10297.409999999998</v>
      </c>
      <c r="E10" s="28">
        <f t="shared" si="9"/>
        <v>10487.909999999998</v>
      </c>
      <c r="F10" s="28">
        <f t="shared" si="9"/>
        <v>10488.409999999998</v>
      </c>
      <c r="G10" s="28">
        <f t="shared" si="9"/>
        <v>10333.909999999998</v>
      </c>
      <c r="H10" s="28">
        <f t="shared" si="9"/>
        <v>9959.3899999999976</v>
      </c>
      <c r="I10" s="28">
        <f t="shared" si="9"/>
        <v>9959.8699999999972</v>
      </c>
      <c r="J10" s="28">
        <f t="shared" si="9"/>
        <v>9650.3299999999963</v>
      </c>
      <c r="K10" s="28">
        <f t="shared" si="9"/>
        <v>9585.7899999999954</v>
      </c>
      <c r="L10" s="28">
        <f t="shared" si="9"/>
        <v>9586.2499999999945</v>
      </c>
      <c r="M10" s="31">
        <f t="shared" si="9"/>
        <v>9432.7099999999937</v>
      </c>
      <c r="N10" s="29">
        <f t="shared" si="6"/>
        <v>9432.7099999999937</v>
      </c>
    </row>
    <row r="11" spans="1:14" x14ac:dyDescent="0.2">
      <c r="A11" s="32" t="s">
        <v>15</v>
      </c>
      <c r="B11" s="37">
        <f t="shared" ref="B11:M11" si="10">B3+B6</f>
        <v>11143.13</v>
      </c>
      <c r="C11" s="36">
        <f t="shared" si="10"/>
        <v>11468.609999999999</v>
      </c>
      <c r="D11" s="36">
        <f t="shared" si="10"/>
        <v>11509.099999999999</v>
      </c>
      <c r="E11" s="36">
        <f t="shared" si="10"/>
        <v>11709.599999999999</v>
      </c>
      <c r="F11" s="22">
        <f t="shared" si="10"/>
        <v>11710.099999999999</v>
      </c>
      <c r="G11" s="36">
        <f t="shared" si="10"/>
        <v>11525.599999999999</v>
      </c>
      <c r="H11" s="36">
        <f t="shared" si="10"/>
        <v>11151.079999999998</v>
      </c>
      <c r="I11" s="36">
        <f t="shared" si="10"/>
        <v>11151.559999999998</v>
      </c>
      <c r="J11" s="36">
        <f t="shared" si="10"/>
        <v>10802.019999999997</v>
      </c>
      <c r="K11" s="36">
        <f t="shared" si="10"/>
        <v>10737.479999999996</v>
      </c>
      <c r="L11" s="36">
        <f t="shared" si="10"/>
        <v>10737.939999999995</v>
      </c>
      <c r="M11" s="39">
        <f t="shared" si="10"/>
        <v>10534.399999999994</v>
      </c>
      <c r="N11" s="38">
        <f t="shared" si="6"/>
        <v>10534.399999999994</v>
      </c>
    </row>
    <row r="12" spans="1:14" ht="13.5" thickBot="1" x14ac:dyDescent="0.25">
      <c r="A12" s="32"/>
      <c r="B12" s="3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5"/>
      <c r="N12" s="38"/>
    </row>
    <row r="13" spans="1:14" ht="13.5" thickBot="1" x14ac:dyDescent="0.25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 x14ac:dyDescent="0.2">
      <c r="A14" s="32" t="s">
        <v>18</v>
      </c>
      <c r="B14" s="33">
        <v>210</v>
      </c>
      <c r="C14" s="33">
        <v>420</v>
      </c>
      <c r="D14" s="33">
        <v>210</v>
      </c>
      <c r="E14" s="33">
        <v>210</v>
      </c>
      <c r="F14" s="33"/>
      <c r="G14" s="43"/>
      <c r="H14" s="43"/>
      <c r="I14" s="44"/>
      <c r="J14" s="43"/>
      <c r="K14" s="43"/>
      <c r="L14" s="43"/>
      <c r="M14" s="45"/>
      <c r="N14" s="38">
        <f t="shared" si="3"/>
        <v>1050</v>
      </c>
    </row>
    <row r="15" spans="1:14" x14ac:dyDescent="0.2">
      <c r="A15" s="32" t="s">
        <v>19</v>
      </c>
      <c r="B15" s="42">
        <v>50</v>
      </c>
      <c r="C15" s="43"/>
      <c r="D15" s="43">
        <v>30</v>
      </c>
      <c r="E15" s="43"/>
      <c r="F15" s="43"/>
      <c r="G15" s="43"/>
      <c r="H15" s="43"/>
      <c r="I15" s="44"/>
      <c r="J15" s="43"/>
      <c r="K15" s="43"/>
      <c r="L15" s="43"/>
      <c r="M15" s="45"/>
      <c r="N15" s="38">
        <f t="shared" si="3"/>
        <v>80</v>
      </c>
    </row>
    <row r="16" spans="1:14" x14ac:dyDescent="0.2">
      <c r="A16" s="32" t="s">
        <v>31</v>
      </c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5"/>
      <c r="N16" s="38">
        <f t="shared" si="3"/>
        <v>0</v>
      </c>
    </row>
    <row r="17" spans="1:14" x14ac:dyDescent="0.2">
      <c r="A17" s="32" t="s">
        <v>40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5"/>
      <c r="N17" s="38">
        <f t="shared" si="3"/>
        <v>0</v>
      </c>
    </row>
    <row r="18" spans="1:14" s="47" customFormat="1" x14ac:dyDescent="0.2">
      <c r="A18" s="9" t="s">
        <v>45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38">
        <f t="shared" si="3"/>
        <v>0</v>
      </c>
    </row>
    <row r="19" spans="1:14" x14ac:dyDescent="0.2">
      <c r="A19" s="32" t="s">
        <v>20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5"/>
      <c r="N19" s="38">
        <f t="shared" si="3"/>
        <v>0</v>
      </c>
    </row>
    <row r="20" spans="1:14" x14ac:dyDescent="0.2">
      <c r="A20" s="32" t="s">
        <v>39</v>
      </c>
      <c r="B20" s="77">
        <v>0.46</v>
      </c>
      <c r="C20" s="68">
        <v>0.48</v>
      </c>
      <c r="D20" s="68">
        <v>0.49</v>
      </c>
      <c r="E20" s="68">
        <v>0.5</v>
      </c>
      <c r="F20" s="68">
        <v>0.5</v>
      </c>
      <c r="G20" s="68">
        <v>0.5</v>
      </c>
      <c r="H20" s="68">
        <v>0.48</v>
      </c>
      <c r="I20" s="68">
        <v>0.48</v>
      </c>
      <c r="J20" s="68">
        <v>0.46</v>
      </c>
      <c r="K20" s="68">
        <v>0.46</v>
      </c>
      <c r="L20" s="68">
        <v>0.46</v>
      </c>
      <c r="M20" s="68">
        <v>0.46</v>
      </c>
      <c r="N20" s="38">
        <f t="shared" si="3"/>
        <v>5.7299999999999995</v>
      </c>
    </row>
    <row r="21" spans="1:14" ht="13.5" thickBot="1" x14ac:dyDescent="0.25">
      <c r="A21" s="32"/>
      <c r="B21" s="35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5"/>
      <c r="N21" s="38"/>
    </row>
    <row r="22" spans="1:14" ht="13.5" thickBot="1" x14ac:dyDescent="0.25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 x14ac:dyDescent="0.2">
      <c r="A23" s="32" t="s">
        <v>22</v>
      </c>
      <c r="B23" s="42"/>
      <c r="C23" s="43"/>
      <c r="D23" s="43"/>
      <c r="E23" s="43"/>
      <c r="F23" s="43"/>
      <c r="G23" s="43"/>
      <c r="H23" s="43"/>
      <c r="I23" s="43"/>
      <c r="J23">
        <v>50</v>
      </c>
      <c r="K23" s="43"/>
      <c r="L23" s="43"/>
      <c r="M23" s="45"/>
      <c r="N23" s="38">
        <f t="shared" si="3"/>
        <v>50</v>
      </c>
    </row>
    <row r="24" spans="1:14" x14ac:dyDescent="0.2">
      <c r="A24" s="9" t="s">
        <v>29</v>
      </c>
      <c r="B24" s="42"/>
      <c r="C24" s="43"/>
      <c r="D24" s="43"/>
      <c r="E24" s="43"/>
      <c r="F24" s="43"/>
      <c r="G24" s="43"/>
      <c r="H24" s="43"/>
      <c r="I24" s="43"/>
      <c r="J24">
        <v>250</v>
      </c>
      <c r="K24" s="43"/>
      <c r="L24" s="43"/>
      <c r="M24" s="45"/>
      <c r="N24" s="38">
        <f t="shared" si="3"/>
        <v>250</v>
      </c>
    </row>
    <row r="25" spans="1:14" x14ac:dyDescent="0.2">
      <c r="A25" s="32" t="s">
        <v>23</v>
      </c>
      <c r="B25" s="42"/>
      <c r="C25" s="43"/>
      <c r="D25" s="43"/>
      <c r="E25" s="43"/>
      <c r="F25" s="43"/>
      <c r="G25" s="43">
        <v>135</v>
      </c>
      <c r="H25" s="43"/>
      <c r="I25" s="43"/>
      <c r="J25" s="43"/>
      <c r="K25" s="43"/>
      <c r="L25" s="43"/>
      <c r="M25" s="45"/>
      <c r="N25" s="38">
        <f t="shared" si="3"/>
        <v>135</v>
      </c>
    </row>
    <row r="26" spans="1:14" x14ac:dyDescent="0.2">
      <c r="A26" s="32" t="s">
        <v>44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34">
        <f>N42*3.5</f>
        <v>154</v>
      </c>
      <c r="N26" s="38">
        <f t="shared" si="3"/>
        <v>154</v>
      </c>
    </row>
    <row r="27" spans="1:14" x14ac:dyDescent="0.2">
      <c r="A27" s="25" t="s">
        <v>34</v>
      </c>
      <c r="B27" s="42"/>
      <c r="C27" s="43"/>
      <c r="D27" s="33">
        <v>140</v>
      </c>
      <c r="E27" s="43"/>
      <c r="F27" s="43"/>
      <c r="G27" s="43"/>
      <c r="H27" s="43"/>
      <c r="I27" s="43"/>
      <c r="J27" s="43"/>
      <c r="K27" s="43"/>
      <c r="L27" s="43"/>
      <c r="M27" s="46"/>
      <c r="N27" s="38">
        <f t="shared" si="3"/>
        <v>140</v>
      </c>
    </row>
    <row r="28" spans="1:14" x14ac:dyDescent="0.2">
      <c r="A28" s="32" t="s">
        <v>25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5"/>
      <c r="N28" s="38">
        <f t="shared" si="3"/>
        <v>0</v>
      </c>
    </row>
    <row r="29" spans="1:14" x14ac:dyDescent="0.2">
      <c r="A29" s="9" t="s">
        <v>43</v>
      </c>
      <c r="B29" s="42"/>
      <c r="C29" s="43"/>
      <c r="D29" s="43"/>
      <c r="E29" s="43"/>
      <c r="F29" s="43"/>
      <c r="G29" s="43"/>
      <c r="H29" s="43">
        <v>375</v>
      </c>
      <c r="I29" s="43"/>
      <c r="J29" s="43"/>
      <c r="K29" s="43"/>
      <c r="L29" s="43"/>
      <c r="M29" s="45"/>
      <c r="N29" s="38">
        <f>SUM(B29:M29)</f>
        <v>375</v>
      </c>
    </row>
    <row r="30" spans="1:14" x14ac:dyDescent="0.2">
      <c r="A30" s="32" t="s">
        <v>30</v>
      </c>
      <c r="B30" s="33">
        <v>5</v>
      </c>
      <c r="C30" s="33">
        <v>15</v>
      </c>
      <c r="D30" s="33">
        <v>5</v>
      </c>
      <c r="E30" s="33">
        <v>5</v>
      </c>
      <c r="F30" s="33"/>
      <c r="G30" s="43"/>
      <c r="H30" s="43"/>
      <c r="I30" s="44"/>
      <c r="J30" s="43"/>
      <c r="K30" s="43"/>
      <c r="L30" s="43"/>
      <c r="M30" s="45"/>
      <c r="N30" s="38">
        <f t="shared" si="3"/>
        <v>30</v>
      </c>
    </row>
    <row r="31" spans="1:14" x14ac:dyDescent="0.2">
      <c r="A31" s="32" t="s">
        <v>31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38">
        <f t="shared" ref="N31:N35" si="11">SUM(B31:M31)</f>
        <v>0</v>
      </c>
    </row>
    <row r="32" spans="1:14" x14ac:dyDescent="0.2">
      <c r="A32" s="32" t="s">
        <v>40</v>
      </c>
      <c r="B32" s="42"/>
      <c r="C32" s="43"/>
      <c r="D32" s="43">
        <v>50</v>
      </c>
      <c r="E32" s="43"/>
      <c r="F32" s="43"/>
      <c r="G32" s="43">
        <v>50</v>
      </c>
      <c r="H32" s="43"/>
      <c r="I32" s="43"/>
      <c r="J32" s="43">
        <v>50</v>
      </c>
      <c r="K32" s="43"/>
      <c r="L32" s="43"/>
      <c r="M32" s="43">
        <v>50</v>
      </c>
      <c r="N32" s="38">
        <f t="shared" si="11"/>
        <v>200</v>
      </c>
    </row>
    <row r="33" spans="1:14" s="47" customFormat="1" x14ac:dyDescent="0.2">
      <c r="A33" s="9" t="s">
        <v>45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38">
        <f t="shared" si="11"/>
        <v>0</v>
      </c>
    </row>
    <row r="34" spans="1:14" x14ac:dyDescent="0.2">
      <c r="A34" s="32" t="s">
        <v>55</v>
      </c>
      <c r="B34" s="35"/>
      <c r="C34" s="33">
        <v>70</v>
      </c>
      <c r="D34" s="33"/>
      <c r="E34" s="33"/>
      <c r="F34" s="43"/>
      <c r="G34" s="43"/>
      <c r="H34" s="43"/>
      <c r="I34" s="43"/>
      <c r="J34" s="43"/>
      <c r="K34" s="43">
        <v>65</v>
      </c>
      <c r="L34" s="43"/>
      <c r="M34" s="45"/>
      <c r="N34" s="38">
        <f t="shared" si="11"/>
        <v>135</v>
      </c>
    </row>
    <row r="35" spans="1:14" x14ac:dyDescent="0.2">
      <c r="A35" s="32" t="s">
        <v>35</v>
      </c>
      <c r="B35" s="35"/>
      <c r="C35" s="33"/>
      <c r="D35" s="33"/>
      <c r="E35" s="33"/>
      <c r="F35" s="43"/>
      <c r="G35" s="43"/>
      <c r="H35" s="43"/>
      <c r="I35" s="43"/>
      <c r="J35" s="43"/>
      <c r="K35" s="43"/>
      <c r="L35" s="43"/>
      <c r="M35" s="45"/>
      <c r="N35" s="38">
        <f t="shared" si="11"/>
        <v>0</v>
      </c>
    </row>
    <row r="36" spans="1:14" x14ac:dyDescent="0.2">
      <c r="A36" s="32" t="s">
        <v>42</v>
      </c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5"/>
      <c r="N36" s="38">
        <f>SUM(B36:M36)</f>
        <v>0</v>
      </c>
    </row>
    <row r="37" spans="1:14" x14ac:dyDescent="0.2">
      <c r="A37" s="3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5"/>
      <c r="N37" s="38"/>
    </row>
    <row r="38" spans="1:14" x14ac:dyDescent="0.2">
      <c r="A38" s="8" t="s">
        <v>28</v>
      </c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5"/>
      <c r="N38" s="38">
        <f>SUM(N39:N40)</f>
        <v>25</v>
      </c>
    </row>
    <row r="39" spans="1:14" x14ac:dyDescent="0.2">
      <c r="A39" s="9" t="s">
        <v>56</v>
      </c>
      <c r="B39" s="42">
        <v>5</v>
      </c>
      <c r="C39" s="43">
        <v>10</v>
      </c>
      <c r="D39" s="43">
        <v>5</v>
      </c>
      <c r="E39" s="43">
        <v>5</v>
      </c>
      <c r="F39" s="43"/>
      <c r="G39" s="43"/>
      <c r="H39" s="43"/>
      <c r="I39" s="43"/>
      <c r="J39" s="43"/>
      <c r="K39" s="43"/>
      <c r="L39" s="43"/>
      <c r="M39" s="45"/>
      <c r="N39" s="38">
        <f>SUM(B39:M39)</f>
        <v>25</v>
      </c>
    </row>
    <row r="40" spans="1:14" ht="13.5" thickBot="1" x14ac:dyDescent="0.25">
      <c r="A40" s="2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17"/>
      <c r="N40" s="7"/>
    </row>
    <row r="41" spans="1:14" ht="13.5" thickTop="1" x14ac:dyDescent="0.2"/>
    <row r="42" spans="1:14" x14ac:dyDescent="0.2">
      <c r="A42" s="47" t="s">
        <v>57</v>
      </c>
      <c r="B42" s="44">
        <v>14</v>
      </c>
      <c r="C42" s="44">
        <v>5</v>
      </c>
      <c r="D42" s="44">
        <v>5</v>
      </c>
      <c r="E42" s="44">
        <v>5</v>
      </c>
      <c r="F42" s="44"/>
      <c r="G42" s="44">
        <v>10</v>
      </c>
      <c r="H42" s="44"/>
      <c r="I42" s="44"/>
      <c r="J42" s="44">
        <v>5</v>
      </c>
      <c r="K42" s="44"/>
      <c r="L42" s="44"/>
      <c r="M42" s="44"/>
      <c r="N42" s="10">
        <f>SUM(B42:M42)</f>
        <v>44</v>
      </c>
    </row>
    <row r="43" spans="1:14" x14ac:dyDescent="0.2">
      <c r="B43" s="44"/>
      <c r="C43" s="44"/>
      <c r="D43" s="44"/>
      <c r="E43" s="44"/>
      <c r="F43" s="44"/>
      <c r="G43" s="44"/>
      <c r="H43" s="44"/>
      <c r="I43" s="44"/>
      <c r="J43" s="43"/>
      <c r="K43" s="44"/>
      <c r="L43" s="44"/>
      <c r="M43" s="44"/>
      <c r="N43" s="10"/>
    </row>
    <row r="44" spans="1:14" x14ac:dyDescent="0.2">
      <c r="B44" s="44"/>
      <c r="C44" s="44"/>
      <c r="D44" s="44"/>
      <c r="E44" s="44"/>
      <c r="F44" s="44"/>
      <c r="G44" s="44"/>
      <c r="H44" s="44"/>
      <c r="I44" s="44"/>
      <c r="J44" s="43"/>
      <c r="K44" s="44"/>
      <c r="L44" s="44"/>
      <c r="M44" s="44"/>
      <c r="N44" s="10"/>
    </row>
    <row r="47" spans="1:14" s="41" customFormat="1" ht="13.5" hidden="1" customHeight="1" thickTop="1" x14ac:dyDescent="0.2">
      <c r="A47" s="41" t="s">
        <v>36</v>
      </c>
      <c r="B47" s="74">
        <v>10892.67</v>
      </c>
    </row>
    <row r="48" spans="1:14" ht="12.75" hidden="1" customHeight="1" x14ac:dyDescent="0.2">
      <c r="A48" t="s">
        <v>37</v>
      </c>
      <c r="B48" s="47">
        <v>767.17</v>
      </c>
    </row>
    <row r="49" spans="1:2" ht="12.75" hidden="1" customHeight="1" x14ac:dyDescent="0.2">
      <c r="A49" t="s">
        <v>38</v>
      </c>
      <c r="B49" s="47">
        <v>446.52</v>
      </c>
    </row>
    <row r="50" spans="1:2" s="47" customFormat="1" ht="12.75" hidden="1" customHeight="1" x14ac:dyDescent="0.2">
      <c r="A50" s="47" t="s">
        <v>54</v>
      </c>
      <c r="B50" s="47">
        <v>1000</v>
      </c>
    </row>
  </sheetData>
  <mergeCells count="1">
    <mergeCell ref="A1:N1"/>
  </mergeCells>
  <hyperlinks>
    <hyperlink ref="A27" r:id="rId1" display="www.ksaacf.org" xr:uid="{00000000-0004-0000-01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618C-1EAA-43D9-8191-D838D50599EF}">
  <dimension ref="A1:D9"/>
  <sheetViews>
    <sheetView workbookViewId="0"/>
  </sheetViews>
  <sheetFormatPr defaultRowHeight="12.75" x14ac:dyDescent="0.2"/>
  <cols>
    <col min="1" max="1" width="18.140625" style="89" customWidth="1"/>
    <col min="2" max="2" width="10.28515625" style="88" bestFit="1" customWidth="1"/>
    <col min="3" max="16384" width="9.140625" style="89"/>
  </cols>
  <sheetData>
    <row r="1" spans="1:4" s="86" customFormat="1" x14ac:dyDescent="0.2">
      <c r="A1" s="92" t="s">
        <v>63</v>
      </c>
      <c r="B1" s="93" t="s">
        <v>65</v>
      </c>
      <c r="C1" s="92" t="s">
        <v>64</v>
      </c>
      <c r="D1" s="92" t="s">
        <v>69</v>
      </c>
    </row>
    <row r="2" spans="1:4" x14ac:dyDescent="0.2">
      <c r="A2" s="87" t="s">
        <v>66</v>
      </c>
      <c r="B2" s="88">
        <v>1000</v>
      </c>
      <c r="C2" s="98">
        <v>41121</v>
      </c>
      <c r="D2" s="87" t="s">
        <v>70</v>
      </c>
    </row>
    <row r="3" spans="1:4" x14ac:dyDescent="0.2">
      <c r="A3" s="87" t="s">
        <v>67</v>
      </c>
      <c r="B3" s="90">
        <v>50</v>
      </c>
      <c r="C3" s="91">
        <v>44673</v>
      </c>
    </row>
    <row r="4" spans="1:4" x14ac:dyDescent="0.2">
      <c r="A4" s="87" t="s">
        <v>68</v>
      </c>
      <c r="B4" s="88">
        <v>100</v>
      </c>
      <c r="C4" s="91">
        <v>44674</v>
      </c>
    </row>
    <row r="5" spans="1:4" x14ac:dyDescent="0.2">
      <c r="A5" s="87" t="s">
        <v>72</v>
      </c>
      <c r="B5" s="88">
        <v>100</v>
      </c>
      <c r="C5" s="91">
        <v>44674</v>
      </c>
    </row>
    <row r="8" spans="1:4" x14ac:dyDescent="0.2">
      <c r="A8" s="94"/>
      <c r="B8" s="95"/>
      <c r="C8" s="94"/>
    </row>
    <row r="9" spans="1:4" s="96" customFormat="1" x14ac:dyDescent="0.2">
      <c r="A9" s="96" t="s">
        <v>62</v>
      </c>
      <c r="B9" s="97">
        <f>SUM(B2:B8)</f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KSAACF</vt:lpstr>
      <vt:lpstr>KSAACF Projected Budget</vt:lpstr>
      <vt:lpstr>LE Celestial Monument</vt:lpstr>
    </vt:vector>
  </TitlesOfParts>
  <Company>A.E.K.D.B.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Patch</cp:lastModifiedBy>
  <cp:lastPrinted>2008-03-05T20:43:13Z</cp:lastPrinted>
  <dcterms:created xsi:type="dcterms:W3CDTF">2001-09-06T23:27:07Z</dcterms:created>
  <dcterms:modified xsi:type="dcterms:W3CDTF">2023-01-01T13:15:52Z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